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95" yWindow="-90" windowWidth="12120" windowHeight="8640" activeTab="1"/>
  </bookViews>
  <sheets>
    <sheet name="příjmy" sheetId="4" r:id="rId1"/>
    <sheet name="výdaje" sheetId="5" r:id="rId2"/>
    <sheet name="List1" sheetId="7" r:id="rId3"/>
  </sheets>
  <calcPr calcId="145621"/>
</workbook>
</file>

<file path=xl/calcChain.xml><?xml version="1.0" encoding="utf-8"?>
<calcChain xmlns="http://schemas.openxmlformats.org/spreadsheetml/2006/main">
  <c r="E39" i="5" l="1"/>
  <c r="C38" i="5"/>
  <c r="E68" i="5"/>
  <c r="D68" i="5"/>
  <c r="D54" i="5"/>
  <c r="D44" i="5"/>
  <c r="D39" i="5"/>
  <c r="D33" i="5"/>
  <c r="D17" i="5"/>
  <c r="D8" i="5"/>
  <c r="D56" i="5" s="1"/>
  <c r="D61" i="5" s="1"/>
  <c r="G57" i="4"/>
  <c r="E67" i="4" l="1"/>
  <c r="E57" i="4"/>
  <c r="E49" i="4"/>
  <c r="E19" i="4"/>
  <c r="E59" i="4" s="1"/>
  <c r="E54" i="5" l="1"/>
  <c r="G19" i="4"/>
  <c r="G49" i="4"/>
  <c r="D13" i="4"/>
  <c r="D66" i="4" l="1"/>
  <c r="D68" i="4"/>
  <c r="D65" i="4"/>
  <c r="G67" i="4"/>
  <c r="C65" i="4"/>
  <c r="C66" i="4"/>
  <c r="C68" i="4"/>
  <c r="D52" i="4"/>
  <c r="D53" i="4"/>
  <c r="D55" i="4"/>
  <c r="D56" i="4"/>
  <c r="F67" i="4"/>
  <c r="C69" i="5"/>
  <c r="C67" i="5"/>
  <c r="C66" i="5"/>
  <c r="E33" i="5"/>
  <c r="E17" i="5"/>
  <c r="C68" i="5"/>
  <c r="C52" i="5"/>
  <c r="C53" i="5"/>
  <c r="C51" i="5"/>
  <c r="C47" i="5"/>
  <c r="C43" i="5"/>
  <c r="C42" i="5"/>
  <c r="C37" i="5"/>
  <c r="E44" i="5"/>
  <c r="C44" i="5" s="1"/>
  <c r="C22" i="5"/>
  <c r="C23" i="5"/>
  <c r="C24" i="5"/>
  <c r="C25" i="5"/>
  <c r="C26" i="5"/>
  <c r="C27" i="5"/>
  <c r="C28" i="5"/>
  <c r="C29" i="5"/>
  <c r="C30" i="5"/>
  <c r="C31" i="5"/>
  <c r="C32" i="5"/>
  <c r="C21" i="5"/>
  <c r="C12" i="5"/>
  <c r="C13" i="5"/>
  <c r="C14" i="5"/>
  <c r="C15" i="5"/>
  <c r="C16" i="5"/>
  <c r="C11" i="5"/>
  <c r="C6" i="5"/>
  <c r="C7" i="5"/>
  <c r="C5" i="5"/>
  <c r="E8" i="5"/>
  <c r="D45" i="4"/>
  <c r="D46" i="4"/>
  <c r="D47" i="4"/>
  <c r="D48" i="4"/>
  <c r="D44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23" i="4"/>
  <c r="D7" i="4"/>
  <c r="D8" i="4"/>
  <c r="D9" i="4"/>
  <c r="D10" i="4"/>
  <c r="D11" i="4"/>
  <c r="D12" i="4"/>
  <c r="D14" i="4"/>
  <c r="D15" i="4"/>
  <c r="D16" i="4"/>
  <c r="D17" i="4"/>
  <c r="D18" i="4"/>
  <c r="D6" i="4"/>
  <c r="F19" i="4"/>
  <c r="F59" i="4"/>
  <c r="F49" i="4"/>
  <c r="F57" i="4"/>
  <c r="C45" i="4"/>
  <c r="C53" i="4"/>
  <c r="C47" i="4"/>
  <c r="C48" i="4"/>
  <c r="C46" i="4"/>
  <c r="C23" i="4"/>
  <c r="C24" i="4"/>
  <c r="C27" i="4"/>
  <c r="C31" i="4"/>
  <c r="C32" i="4"/>
  <c r="C35" i="4"/>
  <c r="C36" i="4"/>
  <c r="C37" i="4"/>
  <c r="C38" i="4"/>
  <c r="C44" i="4"/>
  <c r="C7" i="4"/>
  <c r="C8" i="4"/>
  <c r="C9" i="4"/>
  <c r="C10" i="4"/>
  <c r="C12" i="4"/>
  <c r="C14" i="4"/>
  <c r="C15" i="4"/>
  <c r="C16" i="4"/>
  <c r="C18" i="4"/>
  <c r="C6" i="4"/>
  <c r="C59" i="4" l="1"/>
  <c r="E56" i="5"/>
  <c r="E61" i="5" s="1"/>
  <c r="D67" i="4"/>
  <c r="G59" i="4"/>
  <c r="D59" i="4" s="1"/>
  <c r="C67" i="4"/>
  <c r="C56" i="5" l="1"/>
</calcChain>
</file>

<file path=xl/sharedStrings.xml><?xml version="1.0" encoding="utf-8"?>
<sst xmlns="http://schemas.openxmlformats.org/spreadsheetml/2006/main" count="146" uniqueCount="116">
  <si>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</si>
  <si>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</si>
  <si>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</si>
  <si>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</si>
  <si>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</si>
  <si>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</si>
  <si>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</si>
  <si>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</si>
  <si>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</si>
  <si>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</si>
  <si>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</si>
  <si>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</si>
  <si>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</si>
  <si>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</si>
  <si>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</si>
  <si>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</si>
  <si>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</si>
  <si>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</si>
  <si>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</si>
  <si>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</si>
  <si>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</si>
  <si>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</si>
  <si>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</si>
  <si>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</si>
  <si>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</si>
  <si>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</si>
  <si>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</si>
  <si>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</si>
  <si>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</si>
  <si>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</si>
  <si>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</si>
  <si>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</si>
  <si>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</si>
  <si>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</si>
  <si>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</si>
  <si>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</si>
  <si>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</si>
  <si>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</si>
  <si>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</si>
  <si>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</si>
  <si>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</si>
  <si>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</si>
  <si>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</si>
  <si>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</si>
  <si>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</si>
  <si>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</si>
  <si>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</si>
  <si>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</si>
  <si>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</si>
  <si>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</si>
  <si>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</si>
  <si>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</si>
  <si>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</si>
  <si>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</si>
  <si>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</si>
  <si>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</si>
  <si>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</si>
  <si>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Přijaté neinvestiční dary</t>
  </si>
  <si>
    <t xml:space="preserve">stav k 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</si>
  <si>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</si>
  <si>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</si>
  <si>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</si>
  <si>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</si>
  <si>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</si>
  <si>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</si>
  <si>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</si>
  <si>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</si>
  <si>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</si>
  <si>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</si>
  <si>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</si>
  <si>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</si>
  <si>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</si>
  <si>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</si>
  <si>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</si>
  <si>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Platby daní a poplatků SR (daň z příjmů PO za obec)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</si>
  <si>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</si>
  <si>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</si>
  <si>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</si>
  <si>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</si>
  <si>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</si>
  <si>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</si>
  <si>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</si>
  <si>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</si>
  <si>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</si>
  <si>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</si>
  <si>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</si>
  <si>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</si>
  <si>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Kanalizace</t>
  </si>
  <si>
    <t>Ozdrav.hosp.zvířat,pol.a sp.pl</t>
  </si>
  <si>
    <t>Vodní díla v zemědělské krajině</t>
  </si>
  <si>
    <t>Daň z příjmu FO placená plátci</t>
  </si>
  <si>
    <t>Daň z příjmu FO placená poplatníky</t>
  </si>
  <si>
    <t>Daň z příjmu FO vybír.srážkou</t>
  </si>
  <si>
    <t>Daň z hazardních her</t>
  </si>
  <si>
    <t>Silnice</t>
  </si>
  <si>
    <t>Ostatní zájmová činnost a rekreace - dary ZOO</t>
  </si>
  <si>
    <t>Neinv.přijaté transfery z VPS</t>
  </si>
  <si>
    <t>Neinv.přijaté transfery od obcí</t>
  </si>
  <si>
    <t>Dopravní obslužnost</t>
  </si>
  <si>
    <t>Ostatní služby a činnosti - oblast sociální péče</t>
  </si>
  <si>
    <t>Skupina 4 celkem</t>
  </si>
  <si>
    <t>Skupina 4 – sociální věci a politika zaměstnanosti</t>
  </si>
  <si>
    <t>Neinv. Přijaté transfery od krajů</t>
  </si>
  <si>
    <t>Ost. zál. kult., círk.,sděl. prostředků</t>
  </si>
  <si>
    <t>-</t>
  </si>
  <si>
    <t>Odvádění a čistění odpadních vod, nak. s kal</t>
  </si>
  <si>
    <t>Krizová opatření</t>
  </si>
  <si>
    <t>Odvody za odnětí půdy -z.p.f.</t>
  </si>
  <si>
    <t xml:space="preserve">Ostatní záležitosti sdělovacích prostředků - za Naše listy     </t>
  </si>
  <si>
    <t>Volby do Evropského parlamentu</t>
  </si>
  <si>
    <t>Rozbor hospodaření obce Ždírec ke dni 31.07.2019</t>
  </si>
  <si>
    <t>Ost. neinv. přij. transfery ze SR - úřad práce</t>
  </si>
  <si>
    <t>Stav k 31.07.2019</t>
  </si>
  <si>
    <t>3,7</t>
  </si>
  <si>
    <t>49,0</t>
  </si>
  <si>
    <t>Ost. Služby a čin. - soc. prevence - příspěvek Linka bezpečí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</si>
</sst>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.0"/>
  </numFmts>
  <fonts count="67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1"/>
      <name val="Arial CE"/>
      <charset val="238"/>
    </font>
    <font>
      <i/>
      <u/>
      <sz val="11"/>
      <name val="Times New Roman CE"/>
      <family val="1"/>
      <charset val="238"/>
    </font>
    <font>
      <sz val="10"/>
      <name val="Times New Roman CE"/>
      <family val="1"/>
      <charset val="238"/>
    </font>
    <font>
      <u val="singleAccounting"/>
      <sz val="16"/>
      <name val="Arial CE"/>
      <family val="2"/>
      <charset val="238"/>
    </font>
    <font>
      <sz val="10"/>
      <name val="Arial CE"/>
      <family val="2"/>
      <charset val="238"/>
    </font>
    <font>
      <sz val="10"/>
      <color indexed="55"/>
      <name val="Arial CE"/>
      <family val="2"/>
      <charset val="238"/>
    </font>
    <font>
      <b/>
      <u val="singleAccounting"/>
      <sz val="11"/>
      <name val="Arial CE"/>
      <family val="2"/>
      <charset val="238"/>
    </font>
    <font>
      <b/>
      <sz val="11"/>
      <name val="Times New Roman CE"/>
      <family val="1"/>
      <charset val="238"/>
    </font>
    <font>
      <b/>
      <sz val="11"/>
      <name val="Arial CE"/>
      <family val="2"/>
      <charset val="238"/>
    </font>
    <font>
      <b/>
      <u val="double"/>
      <sz val="11"/>
      <name val="Times New Roman CE"/>
      <family val="1"/>
      <charset val="238"/>
    </font>
    <font>
      <sz val="11"/>
      <name val="Arial CE"/>
      <family val="2"/>
      <charset val="238"/>
    </font>
    <font>
      <b/>
      <i/>
      <sz val="11"/>
      <name val="Times New Roman CE"/>
      <family val="1"/>
      <charset val="238"/>
    </font>
    <font>
      <u/>
      <sz val="11"/>
      <name val="Times New Roman CE"/>
      <family val="1"/>
      <charset val="238"/>
    </font>
    <font>
      <sz val="11"/>
      <color indexed="55"/>
      <name val="Arial CE"/>
      <family val="2"/>
      <charset val="238"/>
    </font>
    <font>
      <u val="singleAccounting"/>
      <sz val="16"/>
      <color indexed="8"/>
      <name val="Arial CE"/>
      <family val="2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 CE"/>
      <charset val="238"/>
    </font>
    <font>
      <b/>
      <i/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12"/>
      <name val="Arial CE"/>
      <family val="2"/>
      <charset val="238"/>
    </font>
    <font>
      <b/>
      <i/>
      <sz val="12"/>
      <name val="Arial CE"/>
      <charset val="238"/>
    </font>
    <font>
      <b/>
      <i/>
      <sz val="12"/>
      <name val="Arial"/>
      <family val="2"/>
      <charset val="238"/>
    </font>
    <font>
      <u/>
      <sz val="11"/>
      <name val="Times New Roman CE"/>
      <charset val="238"/>
    </font>
    <font>
      <b/>
      <sz val="10"/>
      <name val="Arial CE"/>
      <charset val="238"/>
    </font>
    <font>
      <u val="singleAccounting"/>
      <sz val="16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1"/>
      <color theme="1"/>
      <name val="Times New Roman CE"/>
      <family val="1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color rgb="FFFF0000"/>
      <name val="Times New Roman CE"/>
      <family val="1"/>
      <charset val="238"/>
    </font>
    <font>
      <b/>
      <sz val="10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10"/>
      <color theme="3" tint="0.39997558519241921"/>
      <name val="Arial CE"/>
      <charset val="238"/>
    </font>
    <font>
      <sz val="11"/>
      <color rgb="FF92D050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10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2"/>
      <color rgb="FFFF0000"/>
      <name val="Arial CE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Times New Roman CE"/>
      <family val="1"/>
      <charset val="238"/>
    </font>
    <font>
      <b/>
      <sz val="10"/>
      <color rgb="FFFF0000"/>
      <name val="Arial CE"/>
      <family val="2"/>
      <charset val="238"/>
    </font>
    <font>
      <u val="singleAccounting"/>
      <sz val="16"/>
      <color theme="4"/>
      <name val="Arial CE"/>
      <family val="2"/>
      <charset val="238"/>
    </font>
    <font>
      <sz val="10"/>
      <color theme="8"/>
      <name val="Arial CE"/>
      <family val="2"/>
      <charset val="238"/>
    </font>
    <font>
      <sz val="11"/>
      <color theme="8"/>
      <name val="Arial CE"/>
      <family val="2"/>
      <charset val="238"/>
    </font>
    <font>
      <b/>
      <i/>
      <sz val="12"/>
      <color theme="8"/>
      <name val="Times New Roman"/>
      <family val="1"/>
      <charset val="238"/>
    </font>
    <font>
      <b/>
      <i/>
      <sz val="12"/>
      <color theme="8"/>
      <name val="Times New Roman CE"/>
      <family val="1"/>
      <charset val="238"/>
    </font>
    <font>
      <b/>
      <sz val="11"/>
      <color theme="8"/>
      <name val="Arial CE"/>
      <family val="2"/>
      <charset val="238"/>
    </font>
    <font>
      <b/>
      <sz val="10"/>
      <color theme="8"/>
      <name val="Arial CE"/>
      <charset val="238"/>
    </font>
    <font>
      <b/>
      <sz val="10"/>
      <color theme="8"/>
      <name val="Arial CE"/>
      <family val="2"/>
      <charset val="238"/>
    </font>
    <font>
      <sz val="10"/>
      <color theme="8"/>
      <name val="Arial"/>
      <family val="2"/>
      <charset val="238"/>
    </font>
    <font>
      <b/>
      <i/>
      <sz val="12"/>
      <color theme="8"/>
      <name val="Arial"/>
      <family val="2"/>
      <charset val="238"/>
    </font>
    <font>
      <b/>
      <i/>
      <sz val="12"/>
      <color theme="8"/>
      <name val="Arial CE"/>
      <family val="2"/>
      <charset val="238"/>
    </font>
    <font>
      <b/>
      <sz val="10"/>
      <color theme="8"/>
      <name val="Arial"/>
      <family val="2"/>
      <charset val="238"/>
    </font>
    <font>
      <sz val="10"/>
      <color theme="8"/>
      <name val="Times New Roman CE"/>
      <family val="1"/>
      <charset val="238"/>
    </font>
    <font>
      <sz val="11"/>
      <color rgb="FFFF000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164" fontId="9" fillId="0" borderId="0" xfId="1" applyNumberFormat="1" applyFont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11" fillId="0" borderId="0" xfId="0" applyFont="1"/>
    <xf numFmtId="0" fontId="3" fillId="0" borderId="0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4" fontId="8" fillId="0" borderId="0" xfId="1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4" fillId="2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49" fontId="14" fillId="2" borderId="2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164" fontId="14" fillId="2" borderId="3" xfId="1" applyNumberFormat="1" applyFont="1" applyFill="1" applyBorder="1" applyAlignment="1">
      <alignment horizontal="right"/>
    </xf>
    <xf numFmtId="49" fontId="3" fillId="0" borderId="0" xfId="0" applyNumberFormat="1" applyFont="1"/>
    <xf numFmtId="0" fontId="15" fillId="0" borderId="0" xfId="0" applyFont="1"/>
    <xf numFmtId="0" fontId="16" fillId="0" borderId="0" xfId="0" applyFont="1"/>
    <xf numFmtId="164" fontId="14" fillId="2" borderId="3" xfId="0" applyNumberFormat="1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right"/>
    </xf>
    <xf numFmtId="164" fontId="17" fillId="0" borderId="0" xfId="1" applyNumberFormat="1" applyFont="1" applyAlignment="1">
      <alignment horizontal="right"/>
    </xf>
    <xf numFmtId="0" fontId="4" fillId="2" borderId="0" xfId="0" applyFont="1" applyFill="1"/>
    <xf numFmtId="44" fontId="4" fillId="0" borderId="0" xfId="0" applyNumberFormat="1" applyFont="1"/>
    <xf numFmtId="44" fontId="11" fillId="0" borderId="0" xfId="0" applyNumberFormat="1" applyFont="1" applyAlignment="1">
      <alignment horizontal="right"/>
    </xf>
    <xf numFmtId="44" fontId="31" fillId="0" borderId="0" xfId="0" applyNumberFormat="1" applyFont="1" applyFill="1" applyAlignment="1">
      <alignment horizontal="center" vertical="center"/>
    </xf>
    <xf numFmtId="44" fontId="32" fillId="0" borderId="0" xfId="0" applyNumberFormat="1" applyFont="1"/>
    <xf numFmtId="0" fontId="33" fillId="0" borderId="0" xfId="0" applyFont="1"/>
    <xf numFmtId="44" fontId="33" fillId="0" borderId="0" xfId="0" applyNumberFormat="1" applyFont="1"/>
    <xf numFmtId="44" fontId="32" fillId="0" borderId="0" xfId="0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49" fontId="20" fillId="2" borderId="2" xfId="0" applyNumberFormat="1" applyFont="1" applyFill="1" applyBorder="1" applyAlignment="1">
      <alignment horizontal="right"/>
    </xf>
    <xf numFmtId="164" fontId="20" fillId="2" borderId="3" xfId="1" applyNumberFormat="1" applyFont="1" applyFill="1" applyBorder="1" applyAlignment="1">
      <alignment horizontal="right"/>
    </xf>
    <xf numFmtId="0" fontId="34" fillId="0" borderId="0" xfId="0" applyFont="1"/>
    <xf numFmtId="164" fontId="20" fillId="3" borderId="3" xfId="1" applyNumberFormat="1" applyFont="1" applyFill="1" applyBorder="1" applyAlignment="1">
      <alignment horizontal="right"/>
    </xf>
    <xf numFmtId="164" fontId="8" fillId="3" borderId="0" xfId="1" applyNumberFormat="1" applyFont="1" applyFill="1" applyAlignment="1">
      <alignment horizontal="right"/>
    </xf>
    <xf numFmtId="164" fontId="22" fillId="3" borderId="0" xfId="0" applyNumberFormat="1" applyFont="1" applyFill="1" applyBorder="1" applyAlignment="1">
      <alignment horizontal="right"/>
    </xf>
    <xf numFmtId="0" fontId="6" fillId="3" borderId="0" xfId="0" applyFont="1" applyFill="1"/>
    <xf numFmtId="0" fontId="35" fillId="0" borderId="0" xfId="0" applyFont="1" applyBorder="1"/>
    <xf numFmtId="0" fontId="36" fillId="0" borderId="0" xfId="0" applyFont="1"/>
    <xf numFmtId="164" fontId="37" fillId="3" borderId="3" xfId="0" applyNumberFormat="1" applyFont="1" applyFill="1" applyBorder="1" applyAlignment="1">
      <alignment horizontal="right"/>
    </xf>
    <xf numFmtId="0" fontId="38" fillId="0" borderId="0" xfId="0" applyFont="1"/>
    <xf numFmtId="0" fontId="35" fillId="0" borderId="0" xfId="0" applyFont="1"/>
    <xf numFmtId="0" fontId="39" fillId="0" borderId="0" xfId="0" applyFont="1"/>
    <xf numFmtId="44" fontId="39" fillId="0" borderId="0" xfId="0" applyNumberFormat="1" applyFont="1"/>
    <xf numFmtId="164" fontId="39" fillId="2" borderId="3" xfId="0" applyNumberFormat="1" applyFont="1" applyFill="1" applyBorder="1" applyAlignment="1">
      <alignment horizontal="right"/>
    </xf>
    <xf numFmtId="44" fontId="23" fillId="0" borderId="0" xfId="1" applyFont="1" applyAlignment="1">
      <alignment horizontal="right"/>
    </xf>
    <xf numFmtId="164" fontId="12" fillId="0" borderId="0" xfId="1" applyNumberFormat="1" applyFont="1" applyAlignment="1">
      <alignment horizontal="right"/>
    </xf>
    <xf numFmtId="44" fontId="23" fillId="0" borderId="4" xfId="1" applyFont="1" applyBorder="1" applyAlignment="1">
      <alignment horizontal="right"/>
    </xf>
    <xf numFmtId="44" fontId="3" fillId="0" borderId="4" xfId="1" applyNumberFormat="1" applyFont="1" applyBorder="1"/>
    <xf numFmtId="44" fontId="34" fillId="0" borderId="0" xfId="0" applyNumberFormat="1" applyFont="1"/>
    <xf numFmtId="49" fontId="24" fillId="0" borderId="0" xfId="0" applyNumberFormat="1" applyFont="1"/>
    <xf numFmtId="0" fontId="24" fillId="0" borderId="0" xfId="0" applyFont="1" applyAlignment="1">
      <alignment horizontal="left"/>
    </xf>
    <xf numFmtId="44" fontId="24" fillId="0" borderId="0" xfId="0" applyNumberFormat="1" applyFont="1" applyAlignment="1">
      <alignment horizontal="left"/>
    </xf>
    <xf numFmtId="44" fontId="40" fillId="0" borderId="0" xfId="0" applyNumberFormat="1" applyFont="1"/>
    <xf numFmtId="164" fontId="24" fillId="2" borderId="3" xfId="1" applyNumberFormat="1" applyFont="1" applyFill="1" applyBorder="1" applyAlignment="1">
      <alignment horizontal="right"/>
    </xf>
    <xf numFmtId="0" fontId="24" fillId="0" borderId="0" xfId="0" applyFont="1"/>
    <xf numFmtId="0" fontId="25" fillId="0" borderId="0" xfId="0" applyFont="1"/>
    <xf numFmtId="44" fontId="25" fillId="0" borderId="0" xfId="0" applyNumberFormat="1" applyFont="1" applyAlignment="1">
      <alignment horizontal="left"/>
    </xf>
    <xf numFmtId="44" fontId="41" fillId="0" borderId="0" xfId="0" applyNumberFormat="1" applyFont="1" applyAlignment="1">
      <alignment horizontal="left"/>
    </xf>
    <xf numFmtId="164" fontId="26" fillId="2" borderId="3" xfId="1" applyNumberFormat="1" applyFont="1" applyFill="1" applyBorder="1" applyAlignment="1">
      <alignment horizontal="right"/>
    </xf>
    <xf numFmtId="0" fontId="27" fillId="0" borderId="0" xfId="0" applyFont="1"/>
    <xf numFmtId="164" fontId="26" fillId="2" borderId="3" xfId="0" applyNumberFormat="1" applyFont="1" applyFill="1" applyBorder="1" applyAlignment="1">
      <alignment horizontal="right"/>
    </xf>
    <xf numFmtId="164" fontId="28" fillId="2" borderId="3" xfId="1" applyNumberFormat="1" applyFont="1" applyFill="1" applyBorder="1" applyAlignment="1">
      <alignment horizontal="right"/>
    </xf>
    <xf numFmtId="164" fontId="26" fillId="3" borderId="0" xfId="1" applyNumberFormat="1" applyFont="1" applyFill="1" applyAlignment="1">
      <alignment horizontal="right"/>
    </xf>
    <xf numFmtId="164" fontId="28" fillId="3" borderId="3" xfId="1" applyNumberFormat="1" applyFont="1" applyFill="1" applyBorder="1" applyAlignment="1">
      <alignment horizontal="right"/>
    </xf>
    <xf numFmtId="49" fontId="28" fillId="2" borderId="2" xfId="0" applyNumberFormat="1" applyFont="1" applyFill="1" applyBorder="1" applyAlignment="1">
      <alignment horizontal="right"/>
    </xf>
    <xf numFmtId="164" fontId="20" fillId="3" borderId="2" xfId="1" applyNumberFormat="1" applyFont="1" applyFill="1" applyBorder="1" applyAlignment="1">
      <alignment horizontal="right"/>
    </xf>
    <xf numFmtId="0" fontId="29" fillId="0" borderId="0" xfId="0" applyFont="1"/>
    <xf numFmtId="44" fontId="19" fillId="0" borderId="0" xfId="0" applyNumberFormat="1" applyFont="1" applyAlignment="1">
      <alignment horizontal="right"/>
    </xf>
    <xf numFmtId="44" fontId="23" fillId="0" borderId="0" xfId="1" applyNumberFormat="1" applyFont="1"/>
    <xf numFmtId="44" fontId="42" fillId="0" borderId="0" xfId="1" applyFont="1"/>
    <xf numFmtId="14" fontId="42" fillId="0" borderId="0" xfId="0" applyNumberFormat="1" applyFont="1" applyAlignment="1">
      <alignment horizontal="center"/>
    </xf>
    <xf numFmtId="164" fontId="30" fillId="0" borderId="0" xfId="1" applyNumberFormat="1" applyFont="1" applyAlignment="1">
      <alignment horizontal="right"/>
    </xf>
    <xf numFmtId="0" fontId="11" fillId="0" borderId="0" xfId="0" applyFont="1" applyAlignment="1">
      <alignment horizontal="center"/>
    </xf>
    <xf numFmtId="164" fontId="28" fillId="2" borderId="1" xfId="1" applyNumberFormat="1" applyFont="1" applyFill="1" applyBorder="1" applyAlignment="1">
      <alignment horizontal="right"/>
    </xf>
    <xf numFmtId="164" fontId="14" fillId="2" borderId="1" xfId="1" applyNumberFormat="1" applyFont="1" applyFill="1" applyBorder="1" applyAlignment="1">
      <alignment horizontal="right"/>
    </xf>
    <xf numFmtId="164" fontId="14" fillId="2" borderId="2" xfId="1" applyNumberFormat="1" applyFont="1" applyFill="1" applyBorder="1" applyAlignment="1">
      <alignment horizontal="right"/>
    </xf>
    <xf numFmtId="164" fontId="14" fillId="2" borderId="0" xfId="1" applyNumberFormat="1" applyFont="1" applyFill="1" applyBorder="1" applyAlignment="1">
      <alignment horizontal="right"/>
    </xf>
    <xf numFmtId="44" fontId="3" fillId="0" borderId="4" xfId="0" applyNumberFormat="1" applyFont="1" applyBorder="1" applyAlignment="1">
      <alignment horizontal="left"/>
    </xf>
    <xf numFmtId="164" fontId="43" fillId="2" borderId="3" xfId="1" applyNumberFormat="1" applyFont="1" applyFill="1" applyBorder="1" applyAlignment="1">
      <alignment horizontal="right"/>
    </xf>
    <xf numFmtId="44" fontId="44" fillId="0" borderId="0" xfId="1" applyFont="1"/>
    <xf numFmtId="44" fontId="45" fillId="0" borderId="0" xfId="0" applyNumberFormat="1" applyFont="1"/>
    <xf numFmtId="164" fontId="20" fillId="3" borderId="0" xfId="1" applyNumberFormat="1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44" fontId="28" fillId="0" borderId="0" xfId="0" applyNumberFormat="1" applyFont="1" applyAlignment="1">
      <alignment horizontal="center" vertical="center"/>
    </xf>
    <xf numFmtId="44" fontId="2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44" fontId="24" fillId="0" borderId="0" xfId="0" applyNumberFormat="1" applyFont="1" applyAlignment="1">
      <alignment horizontal="center" vertical="center"/>
    </xf>
    <xf numFmtId="44" fontId="14" fillId="0" borderId="0" xfId="0" applyNumberFormat="1" applyFont="1"/>
    <xf numFmtId="44" fontId="33" fillId="0" borderId="0" xfId="0" applyNumberFormat="1" applyFont="1" applyAlignment="1">
      <alignment horizontal="center"/>
    </xf>
    <xf numFmtId="44" fontId="46" fillId="0" borderId="0" xfId="0" applyNumberFormat="1" applyFont="1"/>
    <xf numFmtId="0" fontId="4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4" fontId="47" fillId="0" borderId="0" xfId="0" applyNumberFormat="1" applyFont="1" applyAlignment="1">
      <alignment horizontal="center"/>
    </xf>
    <xf numFmtId="44" fontId="47" fillId="0" borderId="0" xfId="0" applyNumberFormat="1" applyFont="1" applyAlignment="1">
      <alignment horizontal="center" vertical="center"/>
    </xf>
    <xf numFmtId="44" fontId="48" fillId="0" borderId="0" xfId="0" applyNumberFormat="1" applyFont="1" applyAlignment="1">
      <alignment horizontal="center" vertical="center"/>
    </xf>
    <xf numFmtId="0" fontId="47" fillId="0" borderId="0" xfId="0" applyFont="1"/>
    <xf numFmtId="44" fontId="47" fillId="0" borderId="0" xfId="0" applyNumberFormat="1" applyFont="1"/>
    <xf numFmtId="44" fontId="48" fillId="0" borderId="0" xfId="0" applyNumberFormat="1" applyFont="1"/>
    <xf numFmtId="44" fontId="49" fillId="0" borderId="0" xfId="0" applyNumberFormat="1" applyFont="1"/>
    <xf numFmtId="0" fontId="32" fillId="0" borderId="0" xfId="0" applyFont="1"/>
    <xf numFmtId="44" fontId="50" fillId="0" borderId="0" xfId="0" applyNumberFormat="1" applyFont="1"/>
    <xf numFmtId="44" fontId="51" fillId="0" borderId="0" xfId="0" applyNumberFormat="1" applyFont="1"/>
    <xf numFmtId="0" fontId="52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27" fillId="0" borderId="0" xfId="0" applyFont="1" applyFill="1"/>
    <xf numFmtId="44" fontId="47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44" fontId="33" fillId="0" borderId="0" xfId="0" applyNumberFormat="1" applyFont="1" applyFill="1" applyAlignment="1">
      <alignment horizontal="center"/>
    </xf>
    <xf numFmtId="0" fontId="38" fillId="0" borderId="0" xfId="0" applyFont="1" applyFill="1"/>
    <xf numFmtId="0" fontId="6" fillId="0" borderId="0" xfId="0" applyFont="1" applyFill="1"/>
    <xf numFmtId="0" fontId="12" fillId="0" borderId="0" xfId="0" applyFont="1" applyFill="1"/>
    <xf numFmtId="44" fontId="52" fillId="0" borderId="0" xfId="1" applyNumberFormat="1" applyFont="1" applyFill="1"/>
    <xf numFmtId="44" fontId="52" fillId="0" borderId="4" xfId="0" applyNumberFormat="1" applyFont="1" applyFill="1" applyBorder="1"/>
    <xf numFmtId="44" fontId="52" fillId="0" borderId="0" xfId="0" applyNumberFormat="1" applyFont="1" applyFill="1"/>
    <xf numFmtId="44" fontId="52" fillId="0" borderId="0" xfId="1" applyFont="1" applyFill="1"/>
    <xf numFmtId="0" fontId="3" fillId="0" borderId="0" xfId="0" applyFont="1" applyFill="1"/>
    <xf numFmtId="44" fontId="3" fillId="0" borderId="0" xfId="0" applyNumberFormat="1" applyFont="1" applyFill="1" applyAlignment="1">
      <alignment horizontal="center" vertical="center"/>
    </xf>
    <xf numFmtId="164" fontId="20" fillId="0" borderId="3" xfId="1" applyNumberFormat="1" applyFont="1" applyFill="1" applyBorder="1" applyAlignment="1">
      <alignment horizontal="right"/>
    </xf>
    <xf numFmtId="44" fontId="53" fillId="0" borderId="0" xfId="0" applyNumberFormat="1" applyFont="1" applyFill="1" applyAlignment="1">
      <alignment horizontal="center" vertical="center"/>
    </xf>
    <xf numFmtId="44" fontId="54" fillId="0" borderId="0" xfId="0" applyNumberFormat="1" applyFont="1" applyAlignment="1">
      <alignment horizontal="center"/>
    </xf>
    <xf numFmtId="14" fontId="55" fillId="0" borderId="0" xfId="0" applyNumberFormat="1" applyFont="1" applyAlignment="1">
      <alignment horizontal="center"/>
    </xf>
    <xf numFmtId="0" fontId="55" fillId="0" borderId="0" xfId="0" applyFont="1"/>
    <xf numFmtId="44" fontId="55" fillId="0" borderId="0" xfId="0" applyNumberFormat="1" applyFont="1"/>
    <xf numFmtId="44" fontId="56" fillId="0" borderId="0" xfId="0" applyNumberFormat="1" applyFont="1"/>
    <xf numFmtId="44" fontId="55" fillId="0" borderId="0" xfId="0" applyNumberFormat="1" applyFont="1" applyAlignment="1">
      <alignment horizontal="center"/>
    </xf>
    <xf numFmtId="44" fontId="57" fillId="0" borderId="0" xfId="0" applyNumberFormat="1" applyFont="1" applyAlignment="1">
      <alignment horizontal="left"/>
    </xf>
    <xf numFmtId="44" fontId="58" fillId="0" borderId="0" xfId="0" applyNumberFormat="1" applyFont="1"/>
    <xf numFmtId="44" fontId="54" fillId="0" borderId="0" xfId="0" applyNumberFormat="1" applyFont="1"/>
    <xf numFmtId="0" fontId="59" fillId="0" borderId="0" xfId="0" applyFont="1" applyAlignment="1">
      <alignment horizontal="center"/>
    </xf>
    <xf numFmtId="14" fontId="59" fillId="0" borderId="0" xfId="0" applyNumberFormat="1" applyFont="1" applyAlignment="1">
      <alignment horizontal="center"/>
    </xf>
    <xf numFmtId="44" fontId="60" fillId="0" borderId="0" xfId="1" applyNumberFormat="1" applyFont="1" applyFill="1"/>
    <xf numFmtId="44" fontId="60" fillId="0" borderId="4" xfId="0" applyNumberFormat="1" applyFont="1" applyFill="1" applyBorder="1"/>
    <xf numFmtId="44" fontId="60" fillId="0" borderId="0" xfId="0" applyNumberFormat="1" applyFont="1" applyFill="1"/>
    <xf numFmtId="44" fontId="60" fillId="0" borderId="0" xfId="1" applyFont="1" applyFill="1"/>
    <xf numFmtId="4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  <xf numFmtId="44" fontId="61" fillId="0" borderId="0" xfId="0" applyNumberFormat="1" applyFont="1" applyAlignment="1">
      <alignment horizontal="center" vertical="center"/>
    </xf>
    <xf numFmtId="44" fontId="62" fillId="0" borderId="0" xfId="0" applyNumberFormat="1" applyFont="1" applyAlignment="1">
      <alignment horizontal="center" vertical="center"/>
    </xf>
    <xf numFmtId="0" fontId="61" fillId="0" borderId="0" xfId="0" applyFont="1"/>
    <xf numFmtId="44" fontId="61" fillId="0" borderId="0" xfId="0" applyNumberFormat="1" applyFont="1"/>
    <xf numFmtId="44" fontId="62" fillId="0" borderId="0" xfId="0" applyNumberFormat="1" applyFont="1"/>
    <xf numFmtId="44" fontId="61" fillId="0" borderId="0" xfId="0" applyNumberFormat="1" applyFont="1" applyFill="1"/>
    <xf numFmtId="44" fontId="63" fillId="0" borderId="0" xfId="0" applyNumberFormat="1" applyFont="1"/>
    <xf numFmtId="0" fontId="54" fillId="0" borderId="0" xfId="0" applyFont="1"/>
    <xf numFmtId="44" fontId="64" fillId="0" borderId="0" xfId="0" applyNumberFormat="1" applyFont="1"/>
    <xf numFmtId="44" fontId="65" fillId="0" borderId="0" xfId="0" applyNumberFormat="1" applyFont="1"/>
    <xf numFmtId="0" fontId="60" fillId="0" borderId="0" xfId="0" applyFont="1" applyAlignment="1">
      <alignment horizontal="center"/>
    </xf>
    <xf numFmtId="14" fontId="60" fillId="0" borderId="0" xfId="0" applyNumberFormat="1" applyFont="1" applyAlignment="1">
      <alignment horizontal="center"/>
    </xf>
    <xf numFmtId="49" fontId="14" fillId="2" borderId="0" xfId="0" applyNumberFormat="1" applyFont="1" applyFill="1" applyBorder="1" applyAlignment="1">
      <alignment horizontal="right"/>
    </xf>
    <xf numFmtId="0" fontId="66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opLeftCell="A47" workbookViewId="0">
      <selection activeCell="G65" sqref="G65:G68"/>
    </sheetView>
  </sheetViews>
  <sheetFormatPr defaultRowHeight="15.75" x14ac:dyDescent="0.25"/>
  <cols>
    <col min="1" max="1" width="2" style="1" customWidth="1"/>
    <col min="2" max="2" width="50.140625" style="2" customWidth="1"/>
    <col min="3" max="3" width="16" style="2" hidden="1" customWidth="1"/>
    <col min="4" max="4" width="16.28515625" style="2" bestFit="1" customWidth="1"/>
    <col min="5" max="5" width="17.85546875" style="61" customWidth="1"/>
    <col min="6" max="6" width="17.85546875" style="37" hidden="1" customWidth="1"/>
    <col min="7" max="7" width="17.85546875" style="37" customWidth="1"/>
    <col min="8" max="8" width="8.28515625" style="10" bestFit="1" customWidth="1"/>
    <col min="10" max="10" width="27.28515625" bestFit="1" customWidth="1"/>
  </cols>
  <sheetData>
    <row r="1" spans="1:10" ht="24.75" x14ac:dyDescent="0.2">
      <c r="A1" s="153" t="s">
        <v>110</v>
      </c>
      <c r="B1" s="153"/>
      <c r="C1" s="153"/>
      <c r="D1" s="153"/>
      <c r="E1" s="153"/>
      <c r="F1" s="153"/>
      <c r="G1" s="153"/>
      <c r="H1" s="153"/>
    </row>
    <row r="2" spans="1:10" ht="13.5" customHeight="1" x14ac:dyDescent="0.2">
      <c r="A2" s="9"/>
      <c r="B2" s="9"/>
      <c r="C2" s="9"/>
      <c r="D2" s="9"/>
      <c r="E2" s="137"/>
      <c r="F2" s="36"/>
      <c r="G2" s="36"/>
      <c r="H2" s="9"/>
    </row>
    <row r="3" spans="1:10" ht="17.45" customHeight="1" x14ac:dyDescent="0.25">
      <c r="C3" s="20" t="s">
        <v>55</v>
      </c>
      <c r="D3" s="20"/>
      <c r="E3" s="138" t="s">
        <v>58</v>
      </c>
      <c r="F3" s="40" t="s">
        <v>58</v>
      </c>
      <c r="G3" s="40" t="s">
        <v>58</v>
      </c>
      <c r="H3" s="22" t="s">
        <v>32</v>
      </c>
    </row>
    <row r="4" spans="1:10" s="3" customFormat="1" ht="15" x14ac:dyDescent="0.25">
      <c r="A4" s="12" t="s">
        <v>0</v>
      </c>
      <c r="C4" s="21" t="s">
        <v>65</v>
      </c>
      <c r="D4" s="21" t="s">
        <v>55</v>
      </c>
      <c r="E4" s="139">
        <v>43616</v>
      </c>
      <c r="F4" s="41">
        <v>42123</v>
      </c>
      <c r="G4" s="41">
        <v>43677</v>
      </c>
      <c r="H4" s="24" t="s">
        <v>33</v>
      </c>
    </row>
    <row r="5" spans="1:10" s="3" customFormat="1" ht="15" x14ac:dyDescent="0.25">
      <c r="A5" s="23" t="s">
        <v>1</v>
      </c>
      <c r="B5" s="2"/>
      <c r="D5" s="98"/>
      <c r="E5" s="140"/>
      <c r="F5" s="38"/>
      <c r="G5" s="38"/>
      <c r="H5" s="33"/>
    </row>
    <row r="6" spans="1:10" s="3" customFormat="1" ht="13.5" customHeight="1" x14ac:dyDescent="0.25">
      <c r="A6" s="25"/>
      <c r="B6" s="4" t="s">
        <v>90</v>
      </c>
      <c r="C6" s="19">
        <f>F6-E6</f>
        <v>-260131.73999999993</v>
      </c>
      <c r="D6" s="99">
        <f>G6-E6</f>
        <v>272689.12</v>
      </c>
      <c r="E6" s="141">
        <v>596494.69999999995</v>
      </c>
      <c r="F6" s="39">
        <v>336362.96</v>
      </c>
      <c r="G6" s="39">
        <v>869183.82</v>
      </c>
      <c r="H6" s="26">
        <v>72.400000000000006</v>
      </c>
    </row>
    <row r="7" spans="1:10" s="3" customFormat="1" ht="13.5" customHeight="1" x14ac:dyDescent="0.25">
      <c r="A7" s="27"/>
      <c r="B7" s="4" t="s">
        <v>91</v>
      </c>
      <c r="C7" s="19">
        <f>F7-E7</f>
        <v>-1452.83</v>
      </c>
      <c r="D7" s="99">
        <f t="shared" ref="D7:D18" si="0">G7-E7</f>
        <v>8526.3500000000022</v>
      </c>
      <c r="E7" s="141">
        <v>10106.89</v>
      </c>
      <c r="F7" s="39">
        <v>8654.06</v>
      </c>
      <c r="G7" s="39">
        <v>18633.240000000002</v>
      </c>
      <c r="H7" s="26">
        <v>62.1</v>
      </c>
    </row>
    <row r="8" spans="1:10" s="3" customFormat="1" ht="13.5" customHeight="1" x14ac:dyDescent="0.25">
      <c r="A8" s="27"/>
      <c r="B8" s="4" t="s">
        <v>92</v>
      </c>
      <c r="C8" s="19">
        <f>F8-E8</f>
        <v>-23247.82</v>
      </c>
      <c r="D8" s="99">
        <f t="shared" si="0"/>
        <v>27934.019999999997</v>
      </c>
      <c r="E8" s="141">
        <v>50242.239999999998</v>
      </c>
      <c r="F8" s="39">
        <v>26994.42</v>
      </c>
      <c r="G8" s="39">
        <v>78176.259999999995</v>
      </c>
      <c r="H8" s="26">
        <v>65.099999999999994</v>
      </c>
    </row>
    <row r="9" spans="1:10" s="3" customFormat="1" ht="13.5" customHeight="1" x14ac:dyDescent="0.25">
      <c r="A9" s="27"/>
      <c r="B9" s="4" t="s">
        <v>2</v>
      </c>
      <c r="C9" s="19">
        <f>F9-E9</f>
        <v>-138866.09</v>
      </c>
      <c r="D9" s="99">
        <f t="shared" si="0"/>
        <v>469848.19</v>
      </c>
      <c r="E9" s="141">
        <v>395948.57</v>
      </c>
      <c r="F9" s="39">
        <v>257082.48</v>
      </c>
      <c r="G9" s="39">
        <v>865796.76</v>
      </c>
      <c r="H9" s="26">
        <v>72.099999999999994</v>
      </c>
    </row>
    <row r="10" spans="1:10" s="3" customFormat="1" ht="13.5" hidden="1" customHeight="1" x14ac:dyDescent="0.25">
      <c r="A10" s="27"/>
      <c r="B10" s="4" t="s">
        <v>56</v>
      </c>
      <c r="C10" s="19">
        <f>F10-E10</f>
        <v>0</v>
      </c>
      <c r="D10" s="99">
        <f t="shared" si="0"/>
        <v>0</v>
      </c>
      <c r="E10" s="141"/>
      <c r="F10" s="39"/>
      <c r="G10" s="39"/>
      <c r="H10" s="26"/>
    </row>
    <row r="11" spans="1:10" s="3" customFormat="1" ht="13.5" customHeight="1" x14ac:dyDescent="0.25">
      <c r="A11" s="27"/>
      <c r="B11" s="4" t="s">
        <v>73</v>
      </c>
      <c r="C11" s="19"/>
      <c r="D11" s="99">
        <f t="shared" si="0"/>
        <v>0</v>
      </c>
      <c r="E11" s="141">
        <v>269230</v>
      </c>
      <c r="F11" s="39">
        <v>209380</v>
      </c>
      <c r="G11" s="39">
        <v>269230</v>
      </c>
      <c r="H11" s="26">
        <v>134.6</v>
      </c>
    </row>
    <row r="12" spans="1:10" s="3" customFormat="1" ht="13.5" customHeight="1" x14ac:dyDescent="0.25">
      <c r="A12" s="27"/>
      <c r="B12" s="4" t="s">
        <v>3</v>
      </c>
      <c r="C12" s="19">
        <f>F12-E12</f>
        <v>-488532.38</v>
      </c>
      <c r="D12" s="99">
        <f t="shared" si="0"/>
        <v>467928.48</v>
      </c>
      <c r="E12" s="141">
        <v>1204592.03</v>
      </c>
      <c r="F12" s="39">
        <v>716059.65</v>
      </c>
      <c r="G12" s="39">
        <v>1672520.51</v>
      </c>
      <c r="H12" s="26">
        <v>69.7</v>
      </c>
      <c r="J12" s="34"/>
    </row>
    <row r="13" spans="1:10" s="3" customFormat="1" ht="13.5" customHeight="1" x14ac:dyDescent="0.25">
      <c r="A13" s="27"/>
      <c r="B13" s="4" t="s">
        <v>107</v>
      </c>
      <c r="C13" s="19"/>
      <c r="D13" s="99">
        <f t="shared" si="0"/>
        <v>1578.6000000000001</v>
      </c>
      <c r="E13" s="141">
        <v>1468.8</v>
      </c>
      <c r="F13" s="39"/>
      <c r="G13" s="39">
        <v>3047.4</v>
      </c>
      <c r="H13" s="26"/>
      <c r="J13" s="34"/>
    </row>
    <row r="14" spans="1:10" s="3" customFormat="1" ht="13.5" customHeight="1" x14ac:dyDescent="0.25">
      <c r="A14" s="27"/>
      <c r="B14" s="4" t="s">
        <v>4</v>
      </c>
      <c r="C14" s="19">
        <f>F14-E14</f>
        <v>-40074</v>
      </c>
      <c r="D14" s="99">
        <f t="shared" si="0"/>
        <v>13216</v>
      </c>
      <c r="E14" s="141">
        <v>289366</v>
      </c>
      <c r="F14" s="39">
        <v>249292</v>
      </c>
      <c r="G14" s="39">
        <v>302582</v>
      </c>
      <c r="H14" s="26">
        <v>81.8</v>
      </c>
      <c r="J14" s="34"/>
    </row>
    <row r="15" spans="1:10" s="3" customFormat="1" ht="15" x14ac:dyDescent="0.25">
      <c r="A15" s="27"/>
      <c r="B15" s="4" t="s">
        <v>5</v>
      </c>
      <c r="C15" s="19">
        <f>F15-E15</f>
        <v>0</v>
      </c>
      <c r="D15" s="99">
        <f t="shared" si="0"/>
        <v>50</v>
      </c>
      <c r="E15" s="141">
        <v>6400</v>
      </c>
      <c r="F15" s="39">
        <v>6400</v>
      </c>
      <c r="G15" s="39">
        <v>6450</v>
      </c>
      <c r="H15" s="26">
        <v>92.1</v>
      </c>
      <c r="J15" s="34"/>
    </row>
    <row r="16" spans="1:10" s="3" customFormat="1" ht="15" x14ac:dyDescent="0.25">
      <c r="A16" s="27"/>
      <c r="B16" s="4" t="s">
        <v>6</v>
      </c>
      <c r="C16" s="19">
        <f>F16-E16</f>
        <v>-540</v>
      </c>
      <c r="D16" s="99">
        <f t="shared" si="0"/>
        <v>830</v>
      </c>
      <c r="E16" s="141">
        <v>950</v>
      </c>
      <c r="F16" s="39">
        <v>410</v>
      </c>
      <c r="G16" s="39">
        <v>1780</v>
      </c>
      <c r="H16" s="26">
        <v>17.8</v>
      </c>
    </row>
    <row r="17" spans="1:8" s="3" customFormat="1" ht="15" x14ac:dyDescent="0.25">
      <c r="A17" s="27"/>
      <c r="B17" s="4" t="s">
        <v>93</v>
      </c>
      <c r="C17" s="19"/>
      <c r="D17" s="99">
        <f t="shared" si="0"/>
        <v>0</v>
      </c>
      <c r="E17" s="141">
        <v>17602.919999999998</v>
      </c>
      <c r="F17" s="39">
        <v>8817.77</v>
      </c>
      <c r="G17" s="39">
        <v>17602.919999999998</v>
      </c>
      <c r="H17" s="26">
        <v>58.7</v>
      </c>
    </row>
    <row r="18" spans="1:8" s="3" customFormat="1" ht="13.5" customHeight="1" x14ac:dyDescent="0.25">
      <c r="A18" s="27"/>
      <c r="B18" s="4" t="s">
        <v>35</v>
      </c>
      <c r="C18" s="19">
        <f>F18-E18</f>
        <v>-3601.97</v>
      </c>
      <c r="D18" s="99">
        <f t="shared" si="0"/>
        <v>371601.08</v>
      </c>
      <c r="E18" s="141">
        <v>6711.86</v>
      </c>
      <c r="F18" s="39">
        <v>3109.89</v>
      </c>
      <c r="G18" s="39">
        <v>378312.94</v>
      </c>
      <c r="H18" s="26">
        <v>90.1</v>
      </c>
    </row>
    <row r="19" spans="1:8" s="67" customFormat="1" ht="18" customHeight="1" x14ac:dyDescent="0.25">
      <c r="A19" s="62" t="s">
        <v>77</v>
      </c>
      <c r="B19" s="63"/>
      <c r="C19" s="64"/>
      <c r="D19" s="104"/>
      <c r="E19" s="142">
        <f>E6+E7+E8+E9+E11+E12+E13+E14+E15+E16+E17+E18</f>
        <v>2849114.0099999993</v>
      </c>
      <c r="F19" s="65">
        <f>SUM(F6:F18)</f>
        <v>1822563.23</v>
      </c>
      <c r="G19" s="65">
        <f>G6+G7+G8+G9+G11+G12+G13+G14+G15+G16+G17+G18</f>
        <v>4483315.8499999996</v>
      </c>
      <c r="H19" s="66"/>
    </row>
    <row r="20" spans="1:8" s="3" customFormat="1" ht="13.5" customHeight="1" x14ac:dyDescent="0.25">
      <c r="A20" s="27"/>
      <c r="B20" s="4"/>
      <c r="C20" s="19"/>
      <c r="D20" s="99"/>
      <c r="E20" s="141"/>
      <c r="F20" s="39"/>
      <c r="G20" s="39"/>
      <c r="H20" s="26"/>
    </row>
    <row r="21" spans="1:8" s="3" customFormat="1" ht="15" x14ac:dyDescent="0.25">
      <c r="A21" s="28" t="s">
        <v>7</v>
      </c>
      <c r="B21" s="2"/>
      <c r="C21" s="19"/>
      <c r="D21" s="99"/>
      <c r="E21" s="141"/>
      <c r="F21" s="39"/>
      <c r="G21" s="39"/>
      <c r="H21" s="26"/>
    </row>
    <row r="22" spans="1:8" s="3" customFormat="1" ht="15" x14ac:dyDescent="0.25">
      <c r="A22" s="79" t="s">
        <v>44</v>
      </c>
      <c r="B22" s="2"/>
      <c r="C22" s="19"/>
      <c r="D22" s="99"/>
      <c r="E22" s="141"/>
      <c r="F22" s="39"/>
      <c r="G22" s="39"/>
      <c r="H22" s="26"/>
    </row>
    <row r="23" spans="1:8" s="3" customFormat="1" ht="15" x14ac:dyDescent="0.25">
      <c r="A23" s="28"/>
      <c r="B23" s="2" t="s">
        <v>68</v>
      </c>
      <c r="C23" s="19">
        <f>F23-E23</f>
        <v>-9515</v>
      </c>
      <c r="D23" s="99">
        <f>G23-E23</f>
        <v>2772</v>
      </c>
      <c r="E23" s="141">
        <v>9515</v>
      </c>
      <c r="F23" s="39">
        <v>0</v>
      </c>
      <c r="G23" s="39">
        <v>12287</v>
      </c>
      <c r="H23" s="26">
        <v>87.8</v>
      </c>
    </row>
    <row r="24" spans="1:8" s="3" customFormat="1" ht="15" x14ac:dyDescent="0.25">
      <c r="A24" s="28"/>
      <c r="B24" s="2" t="s">
        <v>45</v>
      </c>
      <c r="C24" s="19">
        <f>F24-E24</f>
        <v>45967</v>
      </c>
      <c r="D24" s="99">
        <f t="shared" ref="D24:D38" si="1">G24-E24</f>
        <v>0</v>
      </c>
      <c r="E24" s="143">
        <v>0</v>
      </c>
      <c r="F24" s="39">
        <v>45967</v>
      </c>
      <c r="G24" s="106">
        <v>0</v>
      </c>
      <c r="H24" s="91"/>
    </row>
    <row r="25" spans="1:8" s="3" customFormat="1" ht="15" x14ac:dyDescent="0.25">
      <c r="A25" s="29" t="s">
        <v>8</v>
      </c>
      <c r="B25" s="2"/>
      <c r="C25" s="19"/>
      <c r="D25" s="99">
        <f t="shared" si="1"/>
        <v>0</v>
      </c>
      <c r="E25" s="141"/>
      <c r="F25" s="39"/>
      <c r="G25" s="39"/>
      <c r="H25" s="91"/>
    </row>
    <row r="26" spans="1:8" s="3" customFormat="1" ht="15" x14ac:dyDescent="0.25">
      <c r="A26" s="29"/>
      <c r="B26" s="2" t="s">
        <v>94</v>
      </c>
      <c r="C26" s="19"/>
      <c r="D26" s="99">
        <f t="shared" si="1"/>
        <v>0</v>
      </c>
      <c r="E26" s="141">
        <v>4200</v>
      </c>
      <c r="F26" s="39">
        <v>7800</v>
      </c>
      <c r="G26" s="39">
        <v>4200</v>
      </c>
      <c r="H26" s="91"/>
    </row>
    <row r="27" spans="1:8" s="3" customFormat="1" ht="13.5" customHeight="1" x14ac:dyDescent="0.25">
      <c r="A27" s="2"/>
      <c r="B27" s="2" t="s">
        <v>9</v>
      </c>
      <c r="C27" s="19">
        <f>F27-E27</f>
        <v>-82033</v>
      </c>
      <c r="D27" s="99">
        <f t="shared" si="1"/>
        <v>18588</v>
      </c>
      <c r="E27" s="141">
        <v>338864</v>
      </c>
      <c r="F27" s="39">
        <v>256831</v>
      </c>
      <c r="G27" s="39">
        <v>357452</v>
      </c>
      <c r="H27" s="26">
        <v>89.4</v>
      </c>
    </row>
    <row r="28" spans="1:8" s="3" customFormat="1" ht="13.5" customHeight="1" x14ac:dyDescent="0.25">
      <c r="A28" s="2"/>
      <c r="B28" s="2" t="s">
        <v>87</v>
      </c>
      <c r="C28" s="19"/>
      <c r="D28" s="99">
        <f t="shared" si="1"/>
        <v>0</v>
      </c>
      <c r="E28" s="141">
        <v>0</v>
      </c>
      <c r="F28" s="39">
        <v>0</v>
      </c>
      <c r="G28" s="39">
        <v>0</v>
      </c>
      <c r="H28" s="26"/>
    </row>
    <row r="29" spans="1:8" s="3" customFormat="1" ht="13.5" customHeight="1" x14ac:dyDescent="0.25">
      <c r="A29" s="2"/>
      <c r="B29" s="2" t="s">
        <v>105</v>
      </c>
      <c r="C29" s="19"/>
      <c r="D29" s="99">
        <f t="shared" si="1"/>
        <v>0</v>
      </c>
      <c r="E29" s="141">
        <v>10000</v>
      </c>
      <c r="F29" s="39"/>
      <c r="G29" s="39">
        <v>10000</v>
      </c>
      <c r="H29" s="26"/>
    </row>
    <row r="30" spans="1:8" s="3" customFormat="1" ht="15" x14ac:dyDescent="0.25">
      <c r="A30" s="29" t="s">
        <v>10</v>
      </c>
      <c r="B30" s="2"/>
      <c r="C30" s="19"/>
      <c r="D30" s="99">
        <f t="shared" si="1"/>
        <v>0</v>
      </c>
      <c r="E30" s="141"/>
      <c r="F30" s="39"/>
      <c r="G30" s="39"/>
      <c r="H30" s="26"/>
    </row>
    <row r="31" spans="1:8" s="3" customFormat="1" ht="15" x14ac:dyDescent="0.25">
      <c r="A31" s="29"/>
      <c r="B31" s="2" t="s">
        <v>38</v>
      </c>
      <c r="C31" s="19">
        <f t="shared" ref="C31:C38" si="2">F31-E31</f>
        <v>0</v>
      </c>
      <c r="D31" s="99">
        <f t="shared" si="1"/>
        <v>0</v>
      </c>
      <c r="E31" s="141">
        <v>0</v>
      </c>
      <c r="F31" s="39">
        <v>0</v>
      </c>
      <c r="G31" s="39">
        <v>0</v>
      </c>
      <c r="H31" s="26">
        <v>0</v>
      </c>
    </row>
    <row r="32" spans="1:8" s="3" customFormat="1" ht="15" x14ac:dyDescent="0.25">
      <c r="A32" s="2"/>
      <c r="B32" s="2" t="s">
        <v>108</v>
      </c>
      <c r="C32" s="19">
        <f t="shared" si="2"/>
        <v>72</v>
      </c>
      <c r="D32" s="99">
        <f t="shared" si="1"/>
        <v>0</v>
      </c>
      <c r="E32" s="141">
        <v>936</v>
      </c>
      <c r="F32" s="39">
        <v>1008</v>
      </c>
      <c r="G32" s="39">
        <v>936</v>
      </c>
      <c r="H32" s="26">
        <v>46.8</v>
      </c>
    </row>
    <row r="33" spans="1:8" s="3" customFormat="1" ht="15" x14ac:dyDescent="0.25">
      <c r="A33" s="2"/>
      <c r="B33" s="2" t="s">
        <v>103</v>
      </c>
      <c r="C33" s="19"/>
      <c r="D33" s="99">
        <f t="shared" si="1"/>
        <v>0</v>
      </c>
      <c r="E33" s="141">
        <v>0</v>
      </c>
      <c r="F33" s="105"/>
      <c r="G33" s="39">
        <v>0</v>
      </c>
      <c r="H33" s="26"/>
    </row>
    <row r="34" spans="1:8" s="3" customFormat="1" ht="15" x14ac:dyDescent="0.25">
      <c r="A34" s="2"/>
      <c r="B34" s="2" t="s">
        <v>95</v>
      </c>
      <c r="C34" s="19"/>
      <c r="D34" s="99">
        <f t="shared" si="1"/>
        <v>0</v>
      </c>
      <c r="E34" s="141">
        <v>7</v>
      </c>
      <c r="F34" s="39">
        <v>21500</v>
      </c>
      <c r="G34" s="39">
        <v>7</v>
      </c>
      <c r="H34" s="91"/>
    </row>
    <row r="35" spans="1:8" s="3" customFormat="1" ht="15" x14ac:dyDescent="0.25">
      <c r="A35" s="2"/>
      <c r="B35" s="2" t="s">
        <v>48</v>
      </c>
      <c r="C35" s="19">
        <f t="shared" si="2"/>
        <v>-350</v>
      </c>
      <c r="D35" s="99">
        <f t="shared" si="1"/>
        <v>3500</v>
      </c>
      <c r="E35" s="141">
        <v>7500</v>
      </c>
      <c r="F35" s="39">
        <v>7150</v>
      </c>
      <c r="G35" s="39">
        <v>11000</v>
      </c>
      <c r="H35" s="26">
        <v>61.1</v>
      </c>
    </row>
    <row r="36" spans="1:8" s="3" customFormat="1" ht="15" x14ac:dyDescent="0.25">
      <c r="A36" s="2"/>
      <c r="B36" s="2" t="s">
        <v>39</v>
      </c>
      <c r="C36" s="19">
        <f t="shared" si="2"/>
        <v>-900</v>
      </c>
      <c r="D36" s="99">
        <f t="shared" si="1"/>
        <v>0</v>
      </c>
      <c r="E36" s="141">
        <v>2700</v>
      </c>
      <c r="F36" s="39">
        <v>1800</v>
      </c>
      <c r="G36" s="39">
        <v>2700</v>
      </c>
      <c r="H36" s="26">
        <v>27</v>
      </c>
    </row>
    <row r="37" spans="1:8" s="3" customFormat="1" ht="15" x14ac:dyDescent="0.25">
      <c r="A37" s="2"/>
      <c r="B37" s="2" t="s">
        <v>46</v>
      </c>
      <c r="C37" s="19">
        <f t="shared" si="2"/>
        <v>-1760</v>
      </c>
      <c r="D37" s="99">
        <f t="shared" si="1"/>
        <v>0</v>
      </c>
      <c r="E37" s="141">
        <v>1760</v>
      </c>
      <c r="F37" s="39">
        <v>0</v>
      </c>
      <c r="G37" s="39">
        <v>1760</v>
      </c>
      <c r="H37" s="26">
        <v>117.3</v>
      </c>
    </row>
    <row r="38" spans="1:8" s="3" customFormat="1" ht="15" x14ac:dyDescent="0.25">
      <c r="A38" s="2"/>
      <c r="B38" s="2" t="s">
        <v>47</v>
      </c>
      <c r="C38" s="19">
        <f t="shared" si="2"/>
        <v>-15206.5</v>
      </c>
      <c r="D38" s="99">
        <f t="shared" si="1"/>
        <v>19107.699999999997</v>
      </c>
      <c r="E38" s="141">
        <v>35784</v>
      </c>
      <c r="F38" s="39">
        <v>20577.5</v>
      </c>
      <c r="G38" s="39">
        <v>54891.7</v>
      </c>
      <c r="H38" s="26">
        <v>68.599999999999994</v>
      </c>
    </row>
    <row r="39" spans="1:8" s="3" customFormat="1" ht="13.5" customHeight="1" x14ac:dyDescent="0.25">
      <c r="A39" s="2"/>
      <c r="B39" s="2"/>
      <c r="C39" s="19"/>
      <c r="D39" s="99"/>
      <c r="E39" s="141"/>
      <c r="F39" s="39"/>
      <c r="G39" s="39"/>
      <c r="H39" s="87"/>
    </row>
    <row r="40" spans="1:8" s="3" customFormat="1" ht="13.5" customHeight="1" x14ac:dyDescent="0.25">
      <c r="A40" s="2"/>
      <c r="B40" s="2"/>
      <c r="C40" s="19"/>
      <c r="D40" s="99"/>
      <c r="E40" s="141"/>
      <c r="F40" s="39"/>
      <c r="G40" s="39"/>
      <c r="H40" s="89"/>
    </row>
    <row r="41" spans="1:8" s="3" customFormat="1" ht="13.5" customHeight="1" x14ac:dyDescent="0.25">
      <c r="A41" s="2"/>
      <c r="B41" s="2"/>
      <c r="C41" s="19"/>
      <c r="D41" s="98"/>
      <c r="E41" s="138" t="s">
        <v>86</v>
      </c>
      <c r="F41" s="40" t="s">
        <v>58</v>
      </c>
      <c r="G41" s="40" t="s">
        <v>86</v>
      </c>
      <c r="H41" s="22" t="s">
        <v>32</v>
      </c>
    </row>
    <row r="42" spans="1:8" s="3" customFormat="1" ht="15" x14ac:dyDescent="0.25">
      <c r="A42" s="29" t="s">
        <v>11</v>
      </c>
      <c r="B42" s="2"/>
      <c r="C42" s="19"/>
      <c r="D42" s="100" t="s">
        <v>55</v>
      </c>
      <c r="E42" s="139">
        <v>43616</v>
      </c>
      <c r="F42" s="41">
        <v>42123</v>
      </c>
      <c r="G42" s="41">
        <v>43616</v>
      </c>
      <c r="H42" s="24" t="s">
        <v>33</v>
      </c>
    </row>
    <row r="43" spans="1:8" s="3" customFormat="1" ht="13.5" customHeight="1" x14ac:dyDescent="0.25">
      <c r="A43" s="2"/>
      <c r="B43" s="2" t="s">
        <v>12</v>
      </c>
      <c r="C43" s="19"/>
      <c r="D43" s="99"/>
      <c r="E43" s="141"/>
      <c r="F43" s="39"/>
      <c r="G43" s="39"/>
      <c r="H43" s="89"/>
    </row>
    <row r="44" spans="1:8" s="3" customFormat="1" ht="13.5" customHeight="1" x14ac:dyDescent="0.25">
      <c r="A44" s="2"/>
      <c r="B44" s="7" t="s">
        <v>27</v>
      </c>
      <c r="C44" s="19">
        <f>F44-E44</f>
        <v>-11390</v>
      </c>
      <c r="D44" s="99">
        <f>G44-E44</f>
        <v>6535</v>
      </c>
      <c r="E44" s="141">
        <v>12350</v>
      </c>
      <c r="F44" s="39">
        <v>960</v>
      </c>
      <c r="G44" s="39">
        <v>18885</v>
      </c>
      <c r="H44" s="88">
        <v>104.9</v>
      </c>
    </row>
    <row r="45" spans="1:8" s="3" customFormat="1" ht="15" x14ac:dyDescent="0.25">
      <c r="A45" s="2"/>
      <c r="B45" s="7" t="s">
        <v>49</v>
      </c>
      <c r="C45" s="19">
        <f>F45-E45</f>
        <v>0</v>
      </c>
      <c r="D45" s="99">
        <f>G45-E45</f>
        <v>0</v>
      </c>
      <c r="E45" s="141">
        <v>0</v>
      </c>
      <c r="F45" s="39">
        <v>0</v>
      </c>
      <c r="G45" s="39">
        <v>0</v>
      </c>
      <c r="H45" s="26">
        <v>0</v>
      </c>
    </row>
    <row r="46" spans="1:8" s="3" customFormat="1" ht="15" x14ac:dyDescent="0.25">
      <c r="A46" s="2"/>
      <c r="B46" s="2" t="s">
        <v>34</v>
      </c>
      <c r="C46" s="19">
        <f>F46-E46</f>
        <v>-3450</v>
      </c>
      <c r="D46" s="99">
        <f>G46-E46</f>
        <v>7050</v>
      </c>
      <c r="E46" s="141">
        <v>9750</v>
      </c>
      <c r="F46" s="39">
        <v>6300</v>
      </c>
      <c r="G46" s="39">
        <v>16800</v>
      </c>
      <c r="H46" s="26">
        <v>93.3</v>
      </c>
    </row>
    <row r="47" spans="1:8" s="3" customFormat="1" ht="15" x14ac:dyDescent="0.25">
      <c r="A47" s="2"/>
      <c r="B47" s="2" t="s">
        <v>57</v>
      </c>
      <c r="C47" s="19">
        <f>F47-E47</f>
        <v>-7000</v>
      </c>
      <c r="D47" s="99">
        <f>G47-E47</f>
        <v>0</v>
      </c>
      <c r="E47" s="141">
        <v>7000</v>
      </c>
      <c r="F47" s="39">
        <v>0</v>
      </c>
      <c r="G47" s="39">
        <v>7000</v>
      </c>
      <c r="H47" s="26">
        <v>233.3</v>
      </c>
    </row>
    <row r="48" spans="1:8" s="3" customFormat="1" ht="15" x14ac:dyDescent="0.25">
      <c r="A48" s="2"/>
      <c r="B48" s="2" t="s">
        <v>13</v>
      </c>
      <c r="C48" s="19">
        <f>F48-E48</f>
        <v>-88.829999999999984</v>
      </c>
      <c r="D48" s="99">
        <f>G48-E48</f>
        <v>113.41999999999999</v>
      </c>
      <c r="E48" s="141">
        <v>243.04</v>
      </c>
      <c r="F48" s="39">
        <v>154.21</v>
      </c>
      <c r="G48" s="39">
        <v>356.46</v>
      </c>
      <c r="H48" s="26">
        <v>8.9</v>
      </c>
    </row>
    <row r="49" spans="1:8" s="72" customFormat="1" x14ac:dyDescent="0.25">
      <c r="A49" s="68" t="s">
        <v>78</v>
      </c>
      <c r="B49" s="68"/>
      <c r="C49" s="69"/>
      <c r="D49" s="99"/>
      <c r="E49" s="144">
        <f>E23+E24+E26+E27+E28+E29+E31+E32+E33+E34+E35+E36+E38+E37+E44+E45+E46+E47+E48</f>
        <v>440609.04</v>
      </c>
      <c r="F49" s="70">
        <f>SUM(F22:F48)</f>
        <v>412170.71</v>
      </c>
      <c r="G49" s="70">
        <f>G23+G24+G26+G27+G28+G29+G31+G32+G33+G34+G35+G36+G38+G37+G44+G45+G46+G47+G48</f>
        <v>498275.16000000003</v>
      </c>
      <c r="H49" s="71"/>
    </row>
    <row r="50" spans="1:8" s="3" customFormat="1" ht="12" customHeight="1" x14ac:dyDescent="0.25">
      <c r="A50" s="2"/>
      <c r="B50" s="2"/>
      <c r="C50" s="19"/>
      <c r="D50" s="99"/>
      <c r="E50" s="141"/>
      <c r="F50" s="39"/>
      <c r="G50" s="39"/>
      <c r="H50" s="26"/>
    </row>
    <row r="51" spans="1:8" s="3" customFormat="1" ht="16.149999999999999" customHeight="1" x14ac:dyDescent="0.25">
      <c r="A51" s="12" t="s">
        <v>14</v>
      </c>
      <c r="B51" s="2"/>
      <c r="C51" s="19"/>
      <c r="D51" s="99"/>
      <c r="E51" s="141"/>
      <c r="F51" s="39"/>
      <c r="G51" s="39"/>
      <c r="H51" s="26"/>
    </row>
    <row r="52" spans="1:8" s="3" customFormat="1" ht="16.149999999999999" customHeight="1" x14ac:dyDescent="0.25">
      <c r="A52" s="12"/>
      <c r="B52" s="2" t="s">
        <v>96</v>
      </c>
      <c r="C52" s="19"/>
      <c r="D52" s="99">
        <f t="shared" ref="D52:D59" si="3">G52-E52</f>
        <v>0</v>
      </c>
      <c r="E52" s="141">
        <v>29000</v>
      </c>
      <c r="F52" s="39">
        <v>22530</v>
      </c>
      <c r="G52" s="39">
        <v>29000</v>
      </c>
      <c r="H52" s="26"/>
    </row>
    <row r="53" spans="1:8" s="3" customFormat="1" ht="15" x14ac:dyDescent="0.25">
      <c r="A53" s="2"/>
      <c r="B53" s="2" t="s">
        <v>15</v>
      </c>
      <c r="C53" s="19">
        <f>F53-E53</f>
        <v>-18349</v>
      </c>
      <c r="D53" s="99">
        <f t="shared" si="3"/>
        <v>16900</v>
      </c>
      <c r="E53" s="141">
        <v>42250</v>
      </c>
      <c r="F53" s="39">
        <v>23901</v>
      </c>
      <c r="G53" s="39">
        <v>59150</v>
      </c>
      <c r="H53" s="30"/>
    </row>
    <row r="54" spans="1:8" s="3" customFormat="1" ht="15" x14ac:dyDescent="0.25">
      <c r="A54" s="2"/>
      <c r="B54" s="2" t="s">
        <v>111</v>
      </c>
      <c r="C54" s="19"/>
      <c r="D54" s="99"/>
      <c r="E54" s="141"/>
      <c r="F54" s="39"/>
      <c r="G54" s="39">
        <v>15000</v>
      </c>
      <c r="H54" s="30"/>
    </row>
    <row r="55" spans="1:8" s="3" customFormat="1" ht="15" x14ac:dyDescent="0.25">
      <c r="A55" s="2"/>
      <c r="B55" s="2" t="s">
        <v>97</v>
      </c>
      <c r="C55" s="19"/>
      <c r="D55" s="99">
        <f t="shared" si="3"/>
        <v>0</v>
      </c>
      <c r="E55" s="141">
        <v>10000</v>
      </c>
      <c r="F55" s="39">
        <v>10000</v>
      </c>
      <c r="G55" s="39">
        <v>10000</v>
      </c>
      <c r="H55" s="30"/>
    </row>
    <row r="56" spans="1:8" s="3" customFormat="1" ht="15" x14ac:dyDescent="0.25">
      <c r="A56" s="2"/>
      <c r="B56" s="2" t="s">
        <v>102</v>
      </c>
      <c r="C56" s="19"/>
      <c r="D56" s="99">
        <f t="shared" si="3"/>
        <v>0</v>
      </c>
      <c r="E56" s="141">
        <v>0</v>
      </c>
      <c r="F56" s="93"/>
      <c r="G56" s="39">
        <v>0</v>
      </c>
      <c r="H56" s="30"/>
    </row>
    <row r="57" spans="1:8" s="72" customFormat="1" x14ac:dyDescent="0.25">
      <c r="A57" s="68" t="s">
        <v>79</v>
      </c>
      <c r="B57" s="68"/>
      <c r="C57" s="69"/>
      <c r="D57" s="99"/>
      <c r="E57" s="144">
        <f>E52+E53+E55+E56</f>
        <v>81250</v>
      </c>
      <c r="F57" s="70">
        <f>SUM(F53:F53)</f>
        <v>23901</v>
      </c>
      <c r="G57" s="70">
        <f>G52+G54+G53+G55+G56</f>
        <v>113150</v>
      </c>
      <c r="H57" s="73"/>
    </row>
    <row r="58" spans="1:8" s="3" customFormat="1" ht="15" x14ac:dyDescent="0.25">
      <c r="A58" s="2"/>
      <c r="B58" s="2"/>
      <c r="C58" s="19"/>
      <c r="D58" s="99"/>
      <c r="E58" s="141"/>
      <c r="F58" s="39"/>
      <c r="G58" s="39"/>
      <c r="H58" s="31"/>
    </row>
    <row r="59" spans="1:8" s="54" customFormat="1" ht="15" x14ac:dyDescent="0.25">
      <c r="A59" s="53"/>
      <c r="B59" s="54" t="s">
        <v>67</v>
      </c>
      <c r="C59" s="55">
        <f>SUM(C6:C53)</f>
        <v>-1060450.1599999997</v>
      </c>
      <c r="D59" s="99">
        <f t="shared" si="3"/>
        <v>1723767.9600000004</v>
      </c>
      <c r="E59" s="145">
        <f>E19+E49+E57</f>
        <v>3370973.0499999993</v>
      </c>
      <c r="F59" s="55" t="e">
        <f>SUM(F6:F53)-#REF!</f>
        <v>#REF!</v>
      </c>
      <c r="G59" s="107">
        <f>G19+G49+G57</f>
        <v>5094741.01</v>
      </c>
      <c r="H59" s="56">
        <v>77.599999999999994</v>
      </c>
    </row>
    <row r="60" spans="1:8" s="3" customFormat="1" ht="13.5" customHeight="1" x14ac:dyDescent="0.25">
      <c r="A60" s="2"/>
      <c r="B60" s="2"/>
      <c r="C60" s="2"/>
      <c r="D60" s="99"/>
      <c r="E60" s="141"/>
      <c r="F60" s="39"/>
      <c r="G60" s="39"/>
      <c r="H60" s="32"/>
    </row>
    <row r="61" spans="1:8" ht="13.5" customHeight="1" x14ac:dyDescent="0.25">
      <c r="E61" s="146"/>
    </row>
    <row r="62" spans="1:8" ht="15" x14ac:dyDescent="0.25">
      <c r="A62" s="3"/>
      <c r="B62" s="15" t="s">
        <v>112</v>
      </c>
      <c r="C62" s="15"/>
      <c r="E62" s="147" t="s">
        <v>86</v>
      </c>
      <c r="F62" s="84"/>
      <c r="G62" s="108" t="s">
        <v>86</v>
      </c>
      <c r="H62"/>
    </row>
    <row r="63" spans="1:8" ht="15" x14ac:dyDescent="0.25">
      <c r="A63" s="3"/>
      <c r="B63" s="16"/>
      <c r="C63" s="21" t="s">
        <v>85</v>
      </c>
      <c r="D63" s="85" t="s">
        <v>85</v>
      </c>
      <c r="E63" s="148">
        <v>43616</v>
      </c>
      <c r="F63" s="83">
        <v>42123</v>
      </c>
      <c r="G63" s="83">
        <v>43677</v>
      </c>
      <c r="H63"/>
    </row>
    <row r="64" spans="1:8" ht="15" x14ac:dyDescent="0.25">
      <c r="A64" s="3"/>
      <c r="B64" s="16"/>
      <c r="C64" s="21"/>
      <c r="E64" s="148"/>
      <c r="F64" s="83"/>
      <c r="G64" s="83"/>
      <c r="H64"/>
    </row>
    <row r="65" spans="1:8" ht="15" x14ac:dyDescent="0.25">
      <c r="A65" s="3"/>
      <c r="B65" s="17" t="s">
        <v>22</v>
      </c>
      <c r="C65" s="80" t="e">
        <f>#REF!-E65</f>
        <v>#REF!</v>
      </c>
      <c r="D65" s="19">
        <f>G65-E65</f>
        <v>904320.80999999959</v>
      </c>
      <c r="E65" s="149">
        <v>6071526.79</v>
      </c>
      <c r="F65" s="130">
        <v>5935477.7199999997</v>
      </c>
      <c r="G65" s="130">
        <v>6975847.5999999996</v>
      </c>
      <c r="H65"/>
    </row>
    <row r="66" spans="1:8" ht="15" x14ac:dyDescent="0.25">
      <c r="A66" s="3"/>
      <c r="B66" s="59" t="s">
        <v>75</v>
      </c>
      <c r="C66" s="60" t="e">
        <f>#REF!-E66</f>
        <v>#REF!</v>
      </c>
      <c r="D66" s="90">
        <f>G66-E66</f>
        <v>31877.599999999977</v>
      </c>
      <c r="E66" s="150">
        <v>969070.75</v>
      </c>
      <c r="F66" s="131">
        <v>923193.15</v>
      </c>
      <c r="G66" s="131">
        <v>1000948.35</v>
      </c>
      <c r="H66"/>
    </row>
    <row r="67" spans="1:8" ht="15" x14ac:dyDescent="0.25">
      <c r="A67" s="3"/>
      <c r="B67" s="57" t="s">
        <v>76</v>
      </c>
      <c r="C67" s="81" t="e">
        <f>#REF!-E67</f>
        <v>#REF!</v>
      </c>
      <c r="D67" s="19">
        <f>G67-E67</f>
        <v>936198.40999999922</v>
      </c>
      <c r="E67" s="151">
        <f>E65+E66</f>
        <v>7040597.54</v>
      </c>
      <c r="F67" s="132">
        <f>F65+F66</f>
        <v>6858670.8700000001</v>
      </c>
      <c r="G67" s="132">
        <f>G65+G66</f>
        <v>7976795.9499999993</v>
      </c>
      <c r="H67"/>
    </row>
    <row r="68" spans="1:8" ht="13.5" customHeight="1" x14ac:dyDescent="0.25">
      <c r="B68" s="17" t="s">
        <v>23</v>
      </c>
      <c r="C68" s="35" t="e">
        <f>#REF!-E68</f>
        <v>#REF!</v>
      </c>
      <c r="D68" s="19">
        <f>G68-E68</f>
        <v>2229</v>
      </c>
      <c r="E68" s="152">
        <v>10318</v>
      </c>
      <c r="F68" s="133">
        <v>12733</v>
      </c>
      <c r="G68" s="133">
        <v>12547</v>
      </c>
    </row>
    <row r="69" spans="1:8" ht="13.5" customHeight="1" x14ac:dyDescent="0.25"/>
    <row r="70" spans="1:8" ht="13.5" customHeight="1" x14ac:dyDescent="0.25"/>
    <row r="71" spans="1:8" ht="13.5" customHeight="1" x14ac:dyDescent="0.25"/>
    <row r="72" spans="1:8" ht="13.5" customHeight="1" x14ac:dyDescent="0.25"/>
    <row r="73" spans="1:8" ht="13.5" customHeight="1" x14ac:dyDescent="0.25"/>
    <row r="74" spans="1:8" ht="13.5" customHeight="1" x14ac:dyDescent="0.25"/>
    <row r="75" spans="1:8" ht="13.5" customHeight="1" x14ac:dyDescent="0.25"/>
    <row r="76" spans="1:8" ht="13.5" customHeight="1" x14ac:dyDescent="0.25"/>
    <row r="77" spans="1:8" ht="13.5" customHeight="1" x14ac:dyDescent="0.25"/>
    <row r="78" spans="1:8" ht="13.5" customHeight="1" x14ac:dyDescent="0.25"/>
    <row r="79" spans="1:8" ht="13.5" customHeight="1" x14ac:dyDescent="0.25"/>
    <row r="80" spans="1:8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</sheetData>
  <mergeCells count="1">
    <mergeCell ref="A1:H1"/>
  </mergeCells>
  <pageMargins left="0.61" right="0.3" top="0.41" bottom="0.28999999999999998" header="0.2" footer="0.21"/>
  <pageSetup paperSize="9" orientation="landscape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52" zoomScaleNormal="100" workbookViewId="0">
      <selection activeCell="E61" sqref="E61"/>
    </sheetView>
  </sheetViews>
  <sheetFormatPr defaultRowHeight="14.25" x14ac:dyDescent="0.2"/>
  <cols>
    <col min="1" max="1" width="2.7109375" style="3" customWidth="1"/>
    <col min="2" max="2" width="66.5703125" style="3" customWidth="1"/>
    <col min="3" max="3" width="14.7109375" style="3" bestFit="1" customWidth="1"/>
    <col min="4" max="4" width="20" style="44" customWidth="1"/>
    <col min="5" max="5" width="20.5703125" style="44" bestFit="1" customWidth="1"/>
    <col min="6" max="6" width="5.5703125" style="18" customWidth="1"/>
    <col min="8" max="8" width="21.140625" customWidth="1"/>
  </cols>
  <sheetData>
    <row r="1" spans="1:6" ht="24.75" customHeight="1" x14ac:dyDescent="0.2">
      <c r="A1" s="154" t="s">
        <v>110</v>
      </c>
      <c r="B1" s="154"/>
      <c r="C1" s="154"/>
      <c r="D1" s="154"/>
      <c r="E1" s="154"/>
      <c r="F1" s="154"/>
    </row>
    <row r="2" spans="1:6" ht="19.5" x14ac:dyDescent="0.2">
      <c r="A2" s="11"/>
      <c r="B2" s="11"/>
      <c r="C2" s="20"/>
      <c r="D2" s="155" t="s">
        <v>58</v>
      </c>
      <c r="E2" s="109" t="s">
        <v>58</v>
      </c>
      <c r="F2" s="22" t="s">
        <v>32</v>
      </c>
    </row>
    <row r="3" spans="1:6" ht="15" x14ac:dyDescent="0.25">
      <c r="A3" s="12" t="s">
        <v>16</v>
      </c>
      <c r="B3" s="2"/>
      <c r="C3" s="21" t="s">
        <v>55</v>
      </c>
      <c r="D3" s="139">
        <v>43616</v>
      </c>
      <c r="E3" s="41">
        <v>43677</v>
      </c>
      <c r="F3" s="24" t="s">
        <v>33</v>
      </c>
    </row>
    <row r="4" spans="1:6" ht="15" x14ac:dyDescent="0.25">
      <c r="A4" s="5" t="s">
        <v>60</v>
      </c>
      <c r="B4" s="2"/>
      <c r="C4" s="95"/>
      <c r="D4" s="156"/>
      <c r="E4" s="110"/>
      <c r="F4" s="42"/>
    </row>
    <row r="5" spans="1:6" ht="15" x14ac:dyDescent="0.25">
      <c r="A5" s="5"/>
      <c r="B5" s="2" t="s">
        <v>88</v>
      </c>
      <c r="C5" s="99">
        <f>E5-D5</f>
        <v>0</v>
      </c>
      <c r="D5" s="157">
        <v>0</v>
      </c>
      <c r="E5" s="111">
        <v>0</v>
      </c>
      <c r="F5" s="42"/>
    </row>
    <row r="6" spans="1:6" ht="15" x14ac:dyDescent="0.25">
      <c r="A6" s="12"/>
      <c r="B6" s="2" t="s">
        <v>61</v>
      </c>
      <c r="C6" s="99">
        <f>E6-D6</f>
        <v>3660</v>
      </c>
      <c r="D6" s="157">
        <v>0</v>
      </c>
      <c r="E6" s="111">
        <v>3660</v>
      </c>
      <c r="F6" s="42" t="s">
        <v>113</v>
      </c>
    </row>
    <row r="7" spans="1:6" ht="15" x14ac:dyDescent="0.25">
      <c r="A7" s="12"/>
      <c r="B7" s="2" t="s">
        <v>66</v>
      </c>
      <c r="C7" s="99">
        <f>E7-D7</f>
        <v>0</v>
      </c>
      <c r="D7" s="157">
        <v>0</v>
      </c>
      <c r="E7" s="111">
        <v>0</v>
      </c>
      <c r="F7" s="42"/>
    </row>
    <row r="8" spans="1:6" s="72" customFormat="1" ht="15.75" x14ac:dyDescent="0.25">
      <c r="A8" s="68" t="s">
        <v>80</v>
      </c>
      <c r="B8" s="68"/>
      <c r="C8" s="96"/>
      <c r="D8" s="158">
        <f>D5+D6+D7</f>
        <v>0</v>
      </c>
      <c r="E8" s="112">
        <f>E5+E6+E7</f>
        <v>3660</v>
      </c>
      <c r="F8" s="77"/>
    </row>
    <row r="9" spans="1:6" ht="12" customHeight="1" x14ac:dyDescent="0.25">
      <c r="A9" s="12"/>
      <c r="B9" s="2"/>
      <c r="C9" s="97"/>
      <c r="D9" s="156"/>
      <c r="E9" s="110"/>
      <c r="F9" s="42"/>
    </row>
    <row r="10" spans="1:6" ht="15" x14ac:dyDescent="0.25">
      <c r="A10" s="5" t="s">
        <v>17</v>
      </c>
      <c r="B10" s="2"/>
      <c r="C10" s="97"/>
      <c r="D10" s="159"/>
      <c r="E10" s="113"/>
      <c r="F10" s="42"/>
    </row>
    <row r="11" spans="1:6" ht="15" x14ac:dyDescent="0.25">
      <c r="A11" s="2"/>
      <c r="B11" s="2" t="s">
        <v>29</v>
      </c>
      <c r="C11" s="99">
        <f t="shared" ref="C11:C16" si="0">E11-D11</f>
        <v>0</v>
      </c>
      <c r="D11" s="160">
        <v>0</v>
      </c>
      <c r="E11" s="114">
        <v>0</v>
      </c>
      <c r="F11" s="43"/>
    </row>
    <row r="12" spans="1:6" ht="15" x14ac:dyDescent="0.25">
      <c r="A12" s="2"/>
      <c r="B12" s="2" t="s">
        <v>98</v>
      </c>
      <c r="C12" s="99">
        <f t="shared" si="0"/>
        <v>0</v>
      </c>
      <c r="D12" s="160">
        <v>0</v>
      </c>
      <c r="E12" s="114">
        <v>0</v>
      </c>
      <c r="F12" s="43"/>
    </row>
    <row r="13" spans="1:6" ht="15" x14ac:dyDescent="0.25">
      <c r="A13" s="2"/>
      <c r="B13" s="2" t="s">
        <v>40</v>
      </c>
      <c r="C13" s="99">
        <f t="shared" si="0"/>
        <v>20600</v>
      </c>
      <c r="D13" s="160">
        <v>74432.800000000003</v>
      </c>
      <c r="E13" s="114">
        <v>95032.8</v>
      </c>
      <c r="F13" s="43">
        <v>31.7</v>
      </c>
    </row>
    <row r="14" spans="1:6" ht="15" x14ac:dyDescent="0.25">
      <c r="A14" s="2"/>
      <c r="B14" s="2" t="s">
        <v>63</v>
      </c>
      <c r="C14" s="99">
        <f t="shared" si="0"/>
        <v>0</v>
      </c>
      <c r="D14" s="160">
        <v>2480.5</v>
      </c>
      <c r="E14" s="114">
        <v>2480.5</v>
      </c>
      <c r="F14" s="43">
        <v>5</v>
      </c>
    </row>
    <row r="15" spans="1:6" ht="15" x14ac:dyDescent="0.25">
      <c r="A15" s="2"/>
      <c r="B15" s="2" t="s">
        <v>62</v>
      </c>
      <c r="C15" s="99">
        <f t="shared" si="0"/>
        <v>0</v>
      </c>
      <c r="D15" s="160">
        <v>0</v>
      </c>
      <c r="E15" s="114">
        <v>0</v>
      </c>
      <c r="F15" s="43"/>
    </row>
    <row r="16" spans="1:6" ht="15" x14ac:dyDescent="0.25">
      <c r="A16" s="2"/>
      <c r="B16" s="2" t="s">
        <v>89</v>
      </c>
      <c r="C16" s="99">
        <f t="shared" si="0"/>
        <v>0</v>
      </c>
      <c r="D16" s="160">
        <v>0</v>
      </c>
      <c r="E16" s="114">
        <v>0</v>
      </c>
      <c r="F16" s="43"/>
    </row>
    <row r="17" spans="1:7" s="72" customFormat="1" ht="15.75" x14ac:dyDescent="0.25">
      <c r="A17" s="68" t="s">
        <v>81</v>
      </c>
      <c r="B17" s="68"/>
      <c r="C17" s="96"/>
      <c r="D17" s="161">
        <f>D11+D12+D13+D14+D15+D16</f>
        <v>76913.3</v>
      </c>
      <c r="E17" s="115">
        <f>E11+E12+E13+E14+E15+E16</f>
        <v>97513.3</v>
      </c>
      <c r="F17" s="74"/>
    </row>
    <row r="18" spans="1:7" ht="9.75" customHeight="1" x14ac:dyDescent="0.25">
      <c r="A18" s="2"/>
      <c r="B18" s="4"/>
      <c r="C18" s="97"/>
      <c r="D18" s="160"/>
      <c r="E18" s="114"/>
      <c r="F18" s="43"/>
    </row>
    <row r="19" spans="1:7" s="3" customFormat="1" ht="15" x14ac:dyDescent="0.25">
      <c r="A19" s="5" t="s">
        <v>18</v>
      </c>
      <c r="B19" s="2"/>
      <c r="C19" s="97"/>
      <c r="D19" s="160"/>
      <c r="E19" s="114"/>
      <c r="F19" s="43"/>
    </row>
    <row r="20" spans="1:7" ht="15" x14ac:dyDescent="0.25">
      <c r="A20" s="2"/>
      <c r="B20" s="6" t="s">
        <v>19</v>
      </c>
      <c r="C20" s="97"/>
      <c r="D20" s="160"/>
      <c r="E20" s="114"/>
      <c r="F20" s="43"/>
    </row>
    <row r="21" spans="1:7" ht="15" x14ac:dyDescent="0.25">
      <c r="A21" s="2"/>
      <c r="B21" s="2" t="s">
        <v>30</v>
      </c>
      <c r="C21" s="99">
        <f>E21-D21</f>
        <v>1680</v>
      </c>
      <c r="D21" s="160">
        <v>10500</v>
      </c>
      <c r="E21" s="114">
        <v>12180</v>
      </c>
      <c r="F21" s="43">
        <v>81.2</v>
      </c>
    </row>
    <row r="22" spans="1:7" ht="15" x14ac:dyDescent="0.25">
      <c r="A22" s="2"/>
      <c r="B22" s="2" t="s">
        <v>50</v>
      </c>
      <c r="C22" s="99">
        <f t="shared" ref="C22:C32" si="1">E22-D22</f>
        <v>0</v>
      </c>
      <c r="D22" s="160">
        <v>900</v>
      </c>
      <c r="E22" s="114">
        <v>900</v>
      </c>
      <c r="F22" s="43">
        <v>15</v>
      </c>
    </row>
    <row r="23" spans="1:7" ht="15" x14ac:dyDescent="0.25">
      <c r="A23" s="2"/>
      <c r="B23" s="2" t="s">
        <v>36</v>
      </c>
      <c r="C23" s="99">
        <f t="shared" si="1"/>
        <v>135</v>
      </c>
      <c r="D23" s="160">
        <v>7935</v>
      </c>
      <c r="E23" s="114">
        <v>8070</v>
      </c>
      <c r="F23" s="43">
        <v>80.7</v>
      </c>
    </row>
    <row r="24" spans="1:7" ht="15" x14ac:dyDescent="0.25">
      <c r="A24" s="2"/>
      <c r="B24" s="2" t="s">
        <v>37</v>
      </c>
      <c r="C24" s="99">
        <f t="shared" si="1"/>
        <v>16151.000000000004</v>
      </c>
      <c r="D24" s="160">
        <v>18459.55</v>
      </c>
      <c r="E24" s="114">
        <v>34610.550000000003</v>
      </c>
      <c r="F24" s="43">
        <v>57.7</v>
      </c>
    </row>
    <row r="25" spans="1:7" ht="15" x14ac:dyDescent="0.25">
      <c r="A25" s="2"/>
      <c r="B25" s="2" t="s">
        <v>70</v>
      </c>
      <c r="C25" s="99">
        <f t="shared" si="1"/>
        <v>10576</v>
      </c>
      <c r="D25" s="160">
        <v>43250</v>
      </c>
      <c r="E25" s="114">
        <v>53826</v>
      </c>
      <c r="F25" s="43">
        <v>53.8</v>
      </c>
    </row>
    <row r="26" spans="1:7" ht="15" x14ac:dyDescent="0.25">
      <c r="A26" s="2"/>
      <c r="B26" s="2" t="s">
        <v>31</v>
      </c>
      <c r="C26" s="99">
        <f t="shared" si="1"/>
        <v>2212</v>
      </c>
      <c r="D26" s="160">
        <v>4184</v>
      </c>
      <c r="E26" s="114">
        <v>6396</v>
      </c>
      <c r="F26" s="43">
        <v>42.6</v>
      </c>
    </row>
    <row r="27" spans="1:7" ht="15" x14ac:dyDescent="0.25">
      <c r="A27" s="2"/>
      <c r="B27" s="2" t="s">
        <v>41</v>
      </c>
      <c r="C27" s="99">
        <f t="shared" si="1"/>
        <v>16740</v>
      </c>
      <c r="D27" s="160">
        <v>40819</v>
      </c>
      <c r="E27" s="114">
        <v>57559</v>
      </c>
      <c r="F27" s="43">
        <v>19.2</v>
      </c>
    </row>
    <row r="28" spans="1:7" ht="15" x14ac:dyDescent="0.25">
      <c r="A28" s="2"/>
      <c r="B28" s="134" t="s">
        <v>64</v>
      </c>
      <c r="C28" s="135">
        <f t="shared" si="1"/>
        <v>0</v>
      </c>
      <c r="D28" s="162">
        <v>0</v>
      </c>
      <c r="E28" s="123">
        <v>0</v>
      </c>
      <c r="F28" s="136"/>
      <c r="G28" s="124"/>
    </row>
    <row r="29" spans="1:7" ht="15" x14ac:dyDescent="0.25">
      <c r="A29" s="2"/>
      <c r="B29" s="2" t="s">
        <v>42</v>
      </c>
      <c r="C29" s="99">
        <f t="shared" si="1"/>
        <v>1441</v>
      </c>
      <c r="D29" s="160">
        <v>1042.0999999999999</v>
      </c>
      <c r="E29" s="114">
        <v>2483.1</v>
      </c>
      <c r="F29" s="43">
        <v>8.3000000000000007</v>
      </c>
    </row>
    <row r="30" spans="1:7" ht="15" x14ac:dyDescent="0.25">
      <c r="A30" s="2"/>
      <c r="B30" s="2" t="s">
        <v>51</v>
      </c>
      <c r="C30" s="99">
        <f t="shared" si="1"/>
        <v>41710</v>
      </c>
      <c r="D30" s="160">
        <v>147396</v>
      </c>
      <c r="E30" s="114">
        <v>189106</v>
      </c>
      <c r="F30" s="43">
        <v>61</v>
      </c>
    </row>
    <row r="31" spans="1:7" ht="15" x14ac:dyDescent="0.25">
      <c r="A31" s="2"/>
      <c r="B31" s="2" t="s">
        <v>24</v>
      </c>
      <c r="C31" s="99">
        <f t="shared" si="1"/>
        <v>66467</v>
      </c>
      <c r="D31" s="160">
        <v>127784</v>
      </c>
      <c r="E31" s="114">
        <v>194251</v>
      </c>
      <c r="F31" s="43">
        <v>64.8</v>
      </c>
    </row>
    <row r="32" spans="1:7" ht="15" x14ac:dyDescent="0.25">
      <c r="A32" s="2"/>
      <c r="B32" s="2" t="s">
        <v>52</v>
      </c>
      <c r="C32" s="99">
        <f t="shared" si="1"/>
        <v>48014</v>
      </c>
      <c r="D32" s="160">
        <v>39517</v>
      </c>
      <c r="E32" s="114">
        <v>87531</v>
      </c>
      <c r="F32" s="43">
        <v>87.5</v>
      </c>
    </row>
    <row r="33" spans="1:10" s="72" customFormat="1" ht="15.75" x14ac:dyDescent="0.25">
      <c r="A33" s="68" t="s">
        <v>82</v>
      </c>
      <c r="B33" s="68"/>
      <c r="C33" s="96"/>
      <c r="D33" s="161">
        <f>D21+D22+D23+D24+D25+D27+D26+D28+D29+D30+D31+D32</f>
        <v>441786.65</v>
      </c>
      <c r="E33" s="115">
        <f>E21+E22+E23+E24+E25+E27+E26+E28+E29+E30+E31+E32</f>
        <v>646912.65</v>
      </c>
      <c r="F33" s="86"/>
    </row>
    <row r="34" spans="1:10" s="72" customFormat="1" ht="15.75" x14ac:dyDescent="0.25">
      <c r="A34" s="68"/>
      <c r="B34" s="68"/>
      <c r="C34" s="96"/>
      <c r="D34" s="161"/>
      <c r="E34" s="115"/>
      <c r="F34" s="86"/>
      <c r="H34" s="122"/>
      <c r="I34" s="122"/>
      <c r="J34" s="122"/>
    </row>
    <row r="35" spans="1:10" ht="15" x14ac:dyDescent="0.25">
      <c r="A35" s="2"/>
      <c r="B35" s="2"/>
      <c r="C35" s="98"/>
      <c r="D35" s="155" t="s">
        <v>58</v>
      </c>
      <c r="E35" s="109" t="s">
        <v>58</v>
      </c>
      <c r="F35" s="22" t="s">
        <v>32</v>
      </c>
      <c r="H35" s="123"/>
      <c r="I35" s="124"/>
      <c r="J35" s="124"/>
    </row>
    <row r="36" spans="1:10" ht="15" x14ac:dyDescent="0.25">
      <c r="A36" s="5" t="s">
        <v>101</v>
      </c>
      <c r="C36" s="100" t="s">
        <v>55</v>
      </c>
      <c r="D36" s="139">
        <v>43616</v>
      </c>
      <c r="E36" s="41">
        <v>43616</v>
      </c>
      <c r="F36" s="24" t="s">
        <v>33</v>
      </c>
      <c r="H36" s="123"/>
      <c r="I36" s="124"/>
      <c r="J36" s="124"/>
    </row>
    <row r="37" spans="1:10" ht="15" x14ac:dyDescent="0.25">
      <c r="A37" s="5"/>
      <c r="B37" s="2" t="s">
        <v>99</v>
      </c>
      <c r="C37" s="97">
        <f>E37-D37</f>
        <v>26521.040000000001</v>
      </c>
      <c r="D37" s="143">
        <v>32220</v>
      </c>
      <c r="E37" s="106">
        <v>58741.04</v>
      </c>
      <c r="F37" s="24" t="s">
        <v>114</v>
      </c>
      <c r="H37" s="123"/>
      <c r="I37" s="124"/>
      <c r="J37" s="124"/>
    </row>
    <row r="38" spans="1:10" ht="15" x14ac:dyDescent="0.25">
      <c r="A38" s="5"/>
      <c r="B38" s="2" t="s">
        <v>115</v>
      </c>
      <c r="C38" s="97">
        <f>E38-D38</f>
        <v>3000</v>
      </c>
      <c r="D38" s="143">
        <v>0</v>
      </c>
      <c r="E38" s="106">
        <v>3000</v>
      </c>
      <c r="F38" s="169"/>
      <c r="H38" s="123"/>
      <c r="I38" s="124"/>
      <c r="J38" s="124"/>
    </row>
    <row r="39" spans="1:10" s="72" customFormat="1" ht="15.75" x14ac:dyDescent="0.25">
      <c r="A39" s="68" t="s">
        <v>100</v>
      </c>
      <c r="B39" s="68"/>
      <c r="C39" s="96"/>
      <c r="D39" s="163">
        <f>D37</f>
        <v>32220</v>
      </c>
      <c r="E39" s="116">
        <f>E37+E38</f>
        <v>61741.04</v>
      </c>
      <c r="F39" s="75"/>
      <c r="H39" s="123"/>
      <c r="I39" s="122"/>
      <c r="J39" s="122"/>
    </row>
    <row r="40" spans="1:10" ht="15" x14ac:dyDescent="0.25">
      <c r="A40" s="5"/>
      <c r="B40" s="2"/>
      <c r="C40" s="100"/>
      <c r="D40" s="139"/>
      <c r="E40" s="41"/>
      <c r="F40" s="24"/>
      <c r="H40" s="123"/>
      <c r="I40" s="124"/>
      <c r="J40" s="124"/>
    </row>
    <row r="41" spans="1:10" ht="15" x14ac:dyDescent="0.25">
      <c r="A41" s="5" t="s">
        <v>20</v>
      </c>
      <c r="B41" s="2"/>
      <c r="C41" s="100"/>
      <c r="D41" s="139"/>
      <c r="E41" s="41"/>
      <c r="F41" s="24"/>
      <c r="H41" s="123"/>
      <c r="I41" s="124"/>
      <c r="J41" s="124"/>
    </row>
    <row r="42" spans="1:10" ht="15" x14ac:dyDescent="0.25">
      <c r="A42" s="2"/>
      <c r="B42" s="2" t="s">
        <v>53</v>
      </c>
      <c r="C42" s="99">
        <f>E42-D42</f>
        <v>24997.799999999988</v>
      </c>
      <c r="D42" s="160">
        <v>106753</v>
      </c>
      <c r="E42" s="114">
        <v>131750.79999999999</v>
      </c>
      <c r="F42" s="78">
        <v>87.8</v>
      </c>
      <c r="H42" s="123"/>
      <c r="I42" s="124"/>
      <c r="J42" s="124"/>
    </row>
    <row r="43" spans="1:10" ht="15" x14ac:dyDescent="0.25">
      <c r="A43" s="2"/>
      <c r="B43" s="2" t="s">
        <v>106</v>
      </c>
      <c r="C43" s="99">
        <f>E43-D43</f>
        <v>0</v>
      </c>
      <c r="D43" s="160">
        <v>0</v>
      </c>
      <c r="E43" s="114">
        <v>0</v>
      </c>
      <c r="F43" s="94"/>
      <c r="H43" s="123"/>
      <c r="I43" s="124"/>
      <c r="J43" s="124"/>
    </row>
    <row r="44" spans="1:10" s="72" customFormat="1" ht="15.75" x14ac:dyDescent="0.25">
      <c r="A44" s="68" t="s">
        <v>83</v>
      </c>
      <c r="B44" s="68"/>
      <c r="C44" s="99">
        <f>E44-D44</f>
        <v>24997.799999999988</v>
      </c>
      <c r="D44" s="163">
        <f>D42+D43</f>
        <v>106753</v>
      </c>
      <c r="E44" s="116">
        <f>E42+E43</f>
        <v>131750.79999999999</v>
      </c>
      <c r="F44" s="75"/>
      <c r="H44" s="123"/>
      <c r="I44" s="122"/>
      <c r="J44" s="122"/>
    </row>
    <row r="45" spans="1:10" ht="15" x14ac:dyDescent="0.25">
      <c r="A45" s="2"/>
      <c r="B45" s="2"/>
      <c r="C45" s="97"/>
      <c r="D45" s="164"/>
      <c r="E45" s="117"/>
      <c r="F45" s="46"/>
      <c r="H45" s="123"/>
      <c r="I45" s="124"/>
      <c r="J45" s="124"/>
    </row>
    <row r="46" spans="1:10" ht="15" x14ac:dyDescent="0.25">
      <c r="A46" s="5" t="s">
        <v>21</v>
      </c>
      <c r="B46" s="2"/>
      <c r="C46" s="97"/>
      <c r="D46" s="164"/>
      <c r="E46" s="117"/>
      <c r="F46" s="46"/>
      <c r="H46" s="123"/>
      <c r="I46" s="124"/>
      <c r="J46" s="124"/>
    </row>
    <row r="47" spans="1:10" ht="15" x14ac:dyDescent="0.25">
      <c r="A47" s="2"/>
      <c r="B47" s="2" t="s">
        <v>43</v>
      </c>
      <c r="C47" s="99">
        <f>E47-D47</f>
        <v>186426</v>
      </c>
      <c r="D47" s="160">
        <v>460322</v>
      </c>
      <c r="E47" s="114">
        <v>646748</v>
      </c>
      <c r="F47" s="45">
        <v>68.099999999999994</v>
      </c>
      <c r="H47" s="123"/>
      <c r="I47" s="124"/>
      <c r="J47" s="124"/>
    </row>
    <row r="48" spans="1:10" ht="15" x14ac:dyDescent="0.25">
      <c r="A48" s="2"/>
      <c r="B48" s="170" t="s">
        <v>109</v>
      </c>
      <c r="C48" s="99"/>
      <c r="D48" s="160">
        <v>984</v>
      </c>
      <c r="E48" s="114">
        <v>25314</v>
      </c>
      <c r="F48" s="45"/>
      <c r="H48" s="123"/>
      <c r="I48" s="124"/>
      <c r="J48" s="124"/>
    </row>
    <row r="49" spans="1:10" s="3" customFormat="1" ht="15" x14ac:dyDescent="0.25">
      <c r="A49" s="2"/>
      <c r="B49" s="2" t="s">
        <v>25</v>
      </c>
      <c r="C49" s="99"/>
      <c r="D49" s="160"/>
      <c r="E49" s="114"/>
      <c r="F49" s="45"/>
      <c r="H49" s="123"/>
      <c r="I49" s="125"/>
      <c r="J49" s="125"/>
    </row>
    <row r="50" spans="1:10" s="3" customFormat="1" ht="15" x14ac:dyDescent="0.25">
      <c r="A50" s="2"/>
      <c r="B50" s="2" t="s">
        <v>28</v>
      </c>
      <c r="C50" s="99"/>
      <c r="D50" s="160"/>
      <c r="E50" s="114"/>
      <c r="F50" s="45"/>
      <c r="H50" s="123"/>
      <c r="I50" s="125"/>
      <c r="J50" s="125"/>
    </row>
    <row r="51" spans="1:10" s="3" customFormat="1" ht="15" x14ac:dyDescent="0.25">
      <c r="A51" s="2"/>
      <c r="B51" s="2" t="s">
        <v>54</v>
      </c>
      <c r="C51" s="99">
        <f>E51-D51</f>
        <v>288073.31000000006</v>
      </c>
      <c r="D51" s="160">
        <v>825338.75</v>
      </c>
      <c r="E51" s="114">
        <v>1113412.06</v>
      </c>
      <c r="F51" s="45">
        <v>67.5</v>
      </c>
      <c r="H51" s="126"/>
      <c r="I51" s="125"/>
      <c r="J51" s="125"/>
    </row>
    <row r="52" spans="1:10" s="3" customFormat="1" ht="15" x14ac:dyDescent="0.25">
      <c r="A52" s="2"/>
      <c r="B52" s="2" t="s">
        <v>59</v>
      </c>
      <c r="C52" s="99">
        <f>E52-D52</f>
        <v>1043.3999999999996</v>
      </c>
      <c r="D52" s="160">
        <v>3052.8</v>
      </c>
      <c r="E52" s="114">
        <v>4096.2</v>
      </c>
      <c r="F52" s="45">
        <v>27.3</v>
      </c>
      <c r="H52" s="123"/>
      <c r="I52" s="125"/>
      <c r="J52" s="125"/>
    </row>
    <row r="53" spans="1:10" s="3" customFormat="1" ht="15" x14ac:dyDescent="0.25">
      <c r="A53" s="2"/>
      <c r="B53" s="2" t="s">
        <v>74</v>
      </c>
      <c r="C53" s="99">
        <f>E53-D53</f>
        <v>3792</v>
      </c>
      <c r="D53" s="160">
        <v>325416</v>
      </c>
      <c r="E53" s="114">
        <v>329208</v>
      </c>
      <c r="F53" s="45">
        <v>109.7</v>
      </c>
      <c r="H53" s="123"/>
      <c r="I53" s="125"/>
      <c r="J53" s="125"/>
    </row>
    <row r="54" spans="1:10" s="72" customFormat="1" ht="15.75" x14ac:dyDescent="0.25">
      <c r="A54" s="68" t="s">
        <v>84</v>
      </c>
      <c r="B54" s="68"/>
      <c r="C54" s="96"/>
      <c r="D54" s="161">
        <f>D51+D52+D53+D47+D48</f>
        <v>1615113.55</v>
      </c>
      <c r="E54" s="115">
        <f>E51+E52+E53+E47+E48</f>
        <v>2118778.2599999998</v>
      </c>
      <c r="F54" s="76"/>
      <c r="H54" s="123"/>
      <c r="I54" s="122"/>
      <c r="J54" s="122"/>
    </row>
    <row r="55" spans="1:10" s="3" customFormat="1" ht="15" x14ac:dyDescent="0.25">
      <c r="A55" s="2"/>
      <c r="B55" s="2"/>
      <c r="C55" s="97"/>
      <c r="D55" s="160"/>
      <c r="E55" s="114"/>
      <c r="F55" s="45"/>
      <c r="H55" s="123"/>
      <c r="I55" s="125"/>
      <c r="J55" s="125"/>
    </row>
    <row r="56" spans="1:10" s="52" customFormat="1" ht="15.75" x14ac:dyDescent="0.25">
      <c r="A56" s="49"/>
      <c r="B56" s="50" t="s">
        <v>69</v>
      </c>
      <c r="C56" s="101">
        <f>E56-D56</f>
        <v>787569.54999999981</v>
      </c>
      <c r="D56" s="165">
        <f>D8+D17+D33+D39+D44+D54</f>
        <v>2272786.5</v>
      </c>
      <c r="E56" s="118">
        <f>E8+E17+E33+E39+E44+E54</f>
        <v>3060356.05</v>
      </c>
      <c r="F56" s="51">
        <v>46.6</v>
      </c>
      <c r="H56" s="123"/>
      <c r="I56" s="127"/>
      <c r="J56" s="127"/>
    </row>
    <row r="57" spans="1:10" ht="15" x14ac:dyDescent="0.25">
      <c r="A57" s="13"/>
      <c r="C57" s="102"/>
      <c r="D57" s="160"/>
      <c r="E57" s="114"/>
      <c r="F57" s="47"/>
      <c r="H57" s="124"/>
      <c r="I57" s="124"/>
      <c r="J57" s="124"/>
    </row>
    <row r="58" spans="1:10" s="8" customFormat="1" ht="15" x14ac:dyDescent="0.25">
      <c r="A58" s="12" t="s">
        <v>26</v>
      </c>
      <c r="B58" s="2"/>
      <c r="C58" s="100"/>
      <c r="D58" s="166"/>
      <c r="E58" s="119"/>
      <c r="F58" s="48"/>
      <c r="H58" s="128"/>
      <c r="I58" s="128"/>
      <c r="J58" s="128"/>
    </row>
    <row r="59" spans="1:10" s="8" customFormat="1" ht="15" x14ac:dyDescent="0.25">
      <c r="A59" s="12"/>
      <c r="B59" s="2" t="s">
        <v>71</v>
      </c>
      <c r="C59" s="97" t="s">
        <v>104</v>
      </c>
      <c r="D59" s="146">
        <v>0</v>
      </c>
      <c r="E59" s="37">
        <v>0</v>
      </c>
      <c r="F59" s="46">
        <v>0</v>
      </c>
      <c r="H59" s="128"/>
      <c r="I59" s="128"/>
      <c r="J59" s="128"/>
    </row>
    <row r="60" spans="1:10" ht="15" x14ac:dyDescent="0.25">
      <c r="A60" s="14"/>
      <c r="C60" s="98"/>
      <c r="D60" s="164"/>
      <c r="E60" s="117"/>
      <c r="H60" s="124"/>
      <c r="I60" s="124"/>
      <c r="J60" s="124"/>
    </row>
    <row r="61" spans="1:10" s="14" customFormat="1" ht="15" x14ac:dyDescent="0.25">
      <c r="B61" s="14" t="s">
        <v>72</v>
      </c>
      <c r="C61" s="103"/>
      <c r="D61" s="145">
        <f>D56+D59</f>
        <v>2272786.5</v>
      </c>
      <c r="E61" s="107">
        <f>E56+E59</f>
        <v>3060356.05</v>
      </c>
      <c r="F61" s="58"/>
      <c r="H61" s="129"/>
      <c r="I61" s="129"/>
      <c r="J61" s="129"/>
    </row>
    <row r="62" spans="1:10" ht="15" x14ac:dyDescent="0.25">
      <c r="A62" s="14"/>
      <c r="D62" s="164"/>
      <c r="E62" s="117"/>
      <c r="H62" s="124"/>
      <c r="I62" s="124"/>
      <c r="J62" s="124"/>
    </row>
    <row r="63" spans="1:10" x14ac:dyDescent="0.2">
      <c r="B63" s="15" t="s">
        <v>112</v>
      </c>
      <c r="C63" s="15"/>
      <c r="D63" s="167" t="s">
        <v>86</v>
      </c>
      <c r="E63" s="120" t="s">
        <v>86</v>
      </c>
      <c r="H63" s="124"/>
      <c r="I63" s="124"/>
      <c r="J63" s="124"/>
    </row>
    <row r="64" spans="1:10" ht="15" x14ac:dyDescent="0.25">
      <c r="B64" s="16"/>
      <c r="C64" s="85" t="s">
        <v>85</v>
      </c>
      <c r="D64" s="168">
        <v>43616</v>
      </c>
      <c r="E64" s="121">
        <v>43677</v>
      </c>
      <c r="H64" s="124"/>
      <c r="I64" s="124"/>
      <c r="J64" s="124"/>
    </row>
    <row r="65" spans="2:10" ht="15" x14ac:dyDescent="0.25">
      <c r="B65" s="16"/>
      <c r="C65" s="21"/>
      <c r="D65" s="168"/>
      <c r="E65" s="121"/>
      <c r="H65" s="124"/>
      <c r="I65" s="124"/>
      <c r="J65" s="124"/>
    </row>
    <row r="66" spans="2:10" ht="15" x14ac:dyDescent="0.25">
      <c r="B66" s="17" t="s">
        <v>22</v>
      </c>
      <c r="C66" s="19">
        <f>E66-D66</f>
        <v>904320.80999999959</v>
      </c>
      <c r="D66" s="149">
        <v>6071526.79</v>
      </c>
      <c r="E66" s="130">
        <v>6975847.5999999996</v>
      </c>
      <c r="H66" s="124"/>
      <c r="I66" s="124"/>
      <c r="J66" s="124"/>
    </row>
    <row r="67" spans="2:10" ht="15" x14ac:dyDescent="0.25">
      <c r="B67" s="59" t="s">
        <v>75</v>
      </c>
      <c r="C67" s="90">
        <f>E67-D67</f>
        <v>31877.599999999977</v>
      </c>
      <c r="D67" s="150">
        <v>969070.75</v>
      </c>
      <c r="E67" s="131">
        <v>1000948.35</v>
      </c>
    </row>
    <row r="68" spans="2:10" ht="15" x14ac:dyDescent="0.25">
      <c r="B68" s="57" t="s">
        <v>76</v>
      </c>
      <c r="C68" s="19">
        <f>E68-D68</f>
        <v>936198.40999999922</v>
      </c>
      <c r="D68" s="151">
        <f>D66+D67</f>
        <v>7040597.54</v>
      </c>
      <c r="E68" s="132">
        <f>E66+E67</f>
        <v>7976795.9499999993</v>
      </c>
    </row>
    <row r="69" spans="2:10" ht="15" x14ac:dyDescent="0.25">
      <c r="B69" s="17" t="s">
        <v>23</v>
      </c>
      <c r="C69" s="19">
        <f>E69-D69</f>
        <v>2229</v>
      </c>
      <c r="D69" s="152">
        <v>10318</v>
      </c>
      <c r="E69" s="133">
        <v>12547</v>
      </c>
    </row>
    <row r="70" spans="2:10" ht="15" x14ac:dyDescent="0.25">
      <c r="B70" s="17"/>
      <c r="C70" s="19"/>
      <c r="D70" s="92"/>
      <c r="E70" s="82"/>
    </row>
    <row r="71" spans="2:10" x14ac:dyDescent="0.2">
      <c r="E71" s="117"/>
    </row>
  </sheetData>
  <mergeCells count="1">
    <mergeCell ref="A1:F1"/>
  </mergeCells>
  <pageMargins left="0.61" right="0.27" top="0.38" bottom="0.7" header="0.17" footer="0.41"/>
  <pageSetup paperSize="9" orientation="landscape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List1</vt:lpstr>
    </vt:vector>
  </TitlesOfParts>
  <Company>Obecní úřad  Ždírec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Ždírec</dc:creator>
  <cp:lastModifiedBy>Uživatel systému Windows</cp:lastModifiedBy>
  <cp:lastPrinted>2019-06-25T09:23:26Z</cp:lastPrinted>
  <dcterms:created xsi:type="dcterms:W3CDTF">2003-05-20T06:48:53Z</dcterms:created>
  <dcterms:modified xsi:type="dcterms:W3CDTF">2019-08-27T09:22:41Z</dcterms:modified>
</cp:coreProperties>
</file>