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64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<sst xmlns="http://schemas.openxmlformats.org/spreadsheetml/2006/main" count="145" uniqueCount="115">
  <si>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</si>
  <si>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</si>
  <si>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</si>
  <si>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</si>
  <si>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</si>
  <si>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</si>
  <si>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</si>
  <si>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</si>
  <si>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</si>
  <si>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</si>
  <si>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</si>
  <si>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</si>
  <si>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</si>
  <si>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</si>
  <si>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</si>
  <si>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</si>
  <si>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</si>
  <si>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</si>
  <si>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</si>
  <si>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</si>
  <si>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</si>
  <si>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</si>
  <si>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</si>
  <si>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</si>
  <si>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</si>
  <si>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</si>
  <si>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</si>
  <si>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</si>
  <si>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</si>
  <si>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</si>
  <si>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</si>
  <si>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</si>
  <si>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</si>
  <si>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</si>
  <si>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</si>
  <si>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</si>
  <si>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</si>
  <si>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</si>
  <si>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</si>
  <si>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</si>
  <si>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</si>
  <si>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</si>
  <si>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</si>
  <si>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</si>
  <si>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</si>
  <si>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</si>
  <si>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</si>
  <si>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</si>
  <si>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</si>
  <si>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</si>
  <si>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</si>
  <si>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</si>
  <si>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</si>
  <si>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</si>
  <si>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</si>
  <si>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</si>
  <si>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</si>
  <si>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</si>
  <si>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</si>
  <si>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</si>
  <si>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</si>
  <si>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</si>
  <si>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</si>
  <si>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</si>
  <si>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</si>
  <si>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</si>
  <si>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</si>
  <si>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</si>
  <si>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</si>
  <si>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</si>
  <si>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</si>
  <si>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</si>
  <si>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</si>
  <si>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</si>
  <si>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</si>
  <si>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</si>
  <si>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</si>
  <si>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</si>
  <si>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</si>
  <si>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</si>
  <si>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</si>
  <si>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</si>
  <si>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</si>
  <si>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</si>
  <si>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</si>
  <si>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</si>
  <si>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</si>
  <si>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</si>
  <si>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</si>
  <si>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</si>
  <si>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</si>
  <si>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</si>
  <si>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</si>
  <si>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</si>
  <si>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</si>
  <si>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</si>
  <si>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</si>
  <si>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</si>
  <si>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</si>
  <si>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</si>
  <si>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</si>
  <si>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Neinv. Přijaté transfery od krajů</t>
  </si>
  <si>
    <t>Ost. zál. kult., círk.,sděl. prostředků</t>
  </si>
  <si>
    <t>Odvádění a čistění odpadních vod, nak. s kal</t>
  </si>
  <si>
    <t>Krizová opatření</t>
  </si>
  <si>
    <t>Odvody za odnětí půdy  - z.p.f.</t>
  </si>
  <si>
    <t>Popl. za lázeň. nebo rekreač. pobyt</t>
  </si>
  <si>
    <t xml:space="preserve">Neinv. transfery ze SF </t>
  </si>
  <si>
    <t>Poplatek za obecní systém odp. hospod.</t>
  </si>
  <si>
    <t xml:space="preserve">Výdaje z finančních operací - úroky, bankovní poplatky, platby daní - vratka </t>
  </si>
  <si>
    <t>Rozbor hospodaření obce Ždírec ke dni 31.08.2022</t>
  </si>
  <si>
    <t>Stav k 31.08.2022</t>
  </si>
  <si>
    <t>Příjmy z prodeje ost. HDM</t>
  </si>
  <si>
    <t>21,6</t>
  </si>
  <si>
    <t>74,8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</si>
</sst>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mmm/yyyy"/>
    <numFmt numFmtId="172" formatCode="[$-405]d\.\ mmmm\ yyyy"/>
    <numFmt numFmtId="173" formatCode="[$-405]dddd\ d\.\ mmmm\ yyyy"/>
  </numFmts>
  <fonts count="117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sz val="10"/>
      <name val="Times New Roman CE"/>
      <family val="1"/>
    </font>
    <font>
      <sz val="10"/>
      <color indexed="55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2"/>
      <color indexed="10"/>
      <name val="Times New Roman"/>
      <family val="1"/>
    </font>
    <font>
      <b/>
      <i/>
      <sz val="12"/>
      <color indexed="10"/>
      <name val="Times New Roman CE"/>
      <family val="1"/>
    </font>
    <font>
      <b/>
      <sz val="10"/>
      <color indexed="10"/>
      <name val="Arial CE"/>
      <family val="0"/>
    </font>
    <font>
      <sz val="11"/>
      <color indexed="8"/>
      <name val="Arial CE"/>
      <family val="2"/>
    </font>
    <font>
      <sz val="11"/>
      <color indexed="50"/>
      <name val="Arial CE"/>
      <family val="2"/>
    </font>
    <font>
      <sz val="11"/>
      <color indexed="62"/>
      <name val="Arial CE"/>
      <family val="2"/>
    </font>
    <font>
      <b/>
      <sz val="10"/>
      <color indexed="62"/>
      <name val="Arial CE"/>
      <family val="0"/>
    </font>
    <font>
      <b/>
      <sz val="11"/>
      <color indexed="10"/>
      <name val="Arial CE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sz val="10"/>
      <color indexed="62"/>
      <name val="Arial CE"/>
      <family val="2"/>
    </font>
    <font>
      <b/>
      <i/>
      <sz val="12"/>
      <color indexed="62"/>
      <name val="Times New Roman"/>
      <family val="1"/>
    </font>
    <font>
      <b/>
      <i/>
      <sz val="12"/>
      <color indexed="62"/>
      <name val="Times New Roman CE"/>
      <family val="1"/>
    </font>
    <font>
      <b/>
      <sz val="11"/>
      <color indexed="62"/>
      <name val="Arial CE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2"/>
      <color indexed="62"/>
      <name val="Arial CE"/>
      <family val="2"/>
    </font>
    <font>
      <b/>
      <sz val="10"/>
      <color indexed="62"/>
      <name val="Arial"/>
      <family val="2"/>
    </font>
    <font>
      <sz val="10"/>
      <color indexed="6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b/>
      <i/>
      <sz val="12"/>
      <color rgb="FFFF0000"/>
      <name val="Times New Roman"/>
      <family val="1"/>
    </font>
    <font>
      <b/>
      <i/>
      <sz val="12"/>
      <color rgb="FFFF0000"/>
      <name val="Times New Roman CE"/>
      <family val="1"/>
    </font>
    <font>
      <b/>
      <sz val="10"/>
      <color rgb="FFFF0000"/>
      <name val="Arial CE"/>
      <family val="0"/>
    </font>
    <font>
      <sz val="11"/>
      <color theme="1"/>
      <name val="Arial CE"/>
      <family val="2"/>
    </font>
    <font>
      <sz val="11"/>
      <color rgb="FF92D050"/>
      <name val="Arial CE"/>
      <family val="2"/>
    </font>
    <font>
      <sz val="11"/>
      <color theme="4"/>
      <name val="Arial CE"/>
      <family val="2"/>
    </font>
    <font>
      <b/>
      <sz val="10"/>
      <color theme="4"/>
      <name val="Arial CE"/>
      <family val="0"/>
    </font>
    <font>
      <b/>
      <sz val="11"/>
      <color rgb="FFFF0000"/>
      <name val="Arial CE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000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sz val="10"/>
      <color theme="4"/>
      <name val="Arial CE"/>
      <family val="2"/>
    </font>
    <font>
      <b/>
      <i/>
      <sz val="12"/>
      <color theme="4"/>
      <name val="Times New Roman"/>
      <family val="1"/>
    </font>
    <font>
      <b/>
      <i/>
      <sz val="12"/>
      <color theme="4"/>
      <name val="Times New Roman CE"/>
      <family val="1"/>
    </font>
    <font>
      <b/>
      <sz val="11"/>
      <color theme="4"/>
      <name val="Arial CE"/>
      <family val="2"/>
    </font>
    <font>
      <sz val="10"/>
      <color theme="4"/>
      <name val="Arial"/>
      <family val="2"/>
    </font>
    <font>
      <b/>
      <i/>
      <sz val="12"/>
      <color theme="4"/>
      <name val="Arial"/>
      <family val="2"/>
    </font>
    <font>
      <b/>
      <i/>
      <sz val="12"/>
      <color theme="4"/>
      <name val="Arial CE"/>
      <family val="2"/>
    </font>
    <font>
      <b/>
      <sz val="10"/>
      <color theme="4"/>
      <name val="Arial"/>
      <family val="2"/>
    </font>
    <font>
      <sz val="10"/>
      <color theme="4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/>
    </xf>
    <xf numFmtId="166" fontId="6" fillId="0" borderId="0" xfId="37" applyNumberFormat="1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0" fillId="0" borderId="0" xfId="37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6" fontId="3" fillId="33" borderId="12" xfId="37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3" fillId="33" borderId="12" xfId="0" applyNumberFormat="1" applyFont="1" applyFill="1" applyBorder="1" applyAlignment="1">
      <alignment horizontal="right"/>
    </xf>
    <xf numFmtId="166" fontId="9" fillId="33" borderId="12" xfId="0" applyNumberFormat="1" applyFont="1" applyFill="1" applyBorder="1" applyAlignment="1">
      <alignment horizontal="right"/>
    </xf>
    <xf numFmtId="166" fontId="13" fillId="0" borderId="0" xfId="37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8" fillId="0" borderId="0" xfId="0" applyNumberFormat="1" applyFont="1" applyAlignment="1">
      <alignment horizontal="right"/>
    </xf>
    <xf numFmtId="44" fontId="88" fillId="0" borderId="0" xfId="0" applyNumberFormat="1" applyFont="1" applyAlignment="1">
      <alignment/>
    </xf>
    <xf numFmtId="0" fontId="89" fillId="0" borderId="0" xfId="0" applyFont="1" applyAlignment="1">
      <alignment/>
    </xf>
    <xf numFmtId="44" fontId="89" fillId="0" borderId="0" xfId="0" applyNumberFormat="1" applyFont="1" applyAlignment="1">
      <alignment/>
    </xf>
    <xf numFmtId="44" fontId="88" fillId="0" borderId="0" xfId="0" applyNumberFormat="1" applyFont="1" applyAlignment="1">
      <alignment horizontal="center"/>
    </xf>
    <xf numFmtId="14" fontId="89" fillId="0" borderId="0" xfId="0" applyNumberFormat="1" applyFont="1" applyAlignment="1">
      <alignment horizontal="center"/>
    </xf>
    <xf numFmtId="49" fontId="15" fillId="33" borderId="11" xfId="0" applyNumberFormat="1" applyFont="1" applyFill="1" applyBorder="1" applyAlignment="1">
      <alignment horizontal="right"/>
    </xf>
    <xf numFmtId="166" fontId="15" fillId="33" borderId="12" xfId="37" applyNumberFormat="1" applyFont="1" applyFill="1" applyBorder="1" applyAlignment="1">
      <alignment horizontal="right"/>
    </xf>
    <xf numFmtId="166" fontId="15" fillId="22" borderId="12" xfId="37" applyNumberFormat="1" applyFont="1" applyFill="1" applyBorder="1" applyAlignment="1">
      <alignment horizontal="right"/>
    </xf>
    <xf numFmtId="166" fontId="0" fillId="22" borderId="0" xfId="37" applyNumberFormat="1" applyFont="1" applyFill="1" applyAlignment="1">
      <alignment horizontal="right"/>
    </xf>
    <xf numFmtId="166" fontId="17" fillId="22" borderId="0" xfId="0" applyNumberFormat="1" applyFont="1" applyFill="1" applyBorder="1" applyAlignment="1">
      <alignment horizontal="right"/>
    </xf>
    <xf numFmtId="0" fontId="5" fillId="22" borderId="0" xfId="0" applyFont="1" applyFill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166" fontId="92" fillId="22" borderId="12" xfId="0" applyNumberFormat="1" applyFont="1" applyFill="1" applyBorder="1" applyAlignment="1">
      <alignment horizontal="right"/>
    </xf>
    <xf numFmtId="0" fontId="93" fillId="0" borderId="0" xfId="0" applyFont="1" applyAlignment="1">
      <alignment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44" fontId="94" fillId="0" borderId="0" xfId="0" applyNumberFormat="1" applyFont="1" applyAlignment="1">
      <alignment/>
    </xf>
    <xf numFmtId="166" fontId="94" fillId="33" borderId="12" xfId="0" applyNumberFormat="1" applyFont="1" applyFill="1" applyBorder="1" applyAlignment="1">
      <alignment horizontal="right"/>
    </xf>
    <xf numFmtId="44" fontId="8" fillId="0" borderId="0" xfId="37" applyFont="1" applyAlignment="1">
      <alignment horizontal="right"/>
    </xf>
    <xf numFmtId="166" fontId="9" fillId="0" borderId="0" xfId="37" applyNumberFormat="1" applyFont="1" applyAlignment="1">
      <alignment horizontal="right"/>
    </xf>
    <xf numFmtId="44" fontId="8" fillId="0" borderId="13" xfId="37" applyFont="1" applyBorder="1" applyAlignment="1">
      <alignment horizontal="right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44" fontId="18" fillId="0" borderId="0" xfId="0" applyNumberFormat="1" applyFont="1" applyAlignment="1">
      <alignment horizontal="left"/>
    </xf>
    <xf numFmtId="44" fontId="95" fillId="0" borderId="0" xfId="0" applyNumberFormat="1" applyFont="1" applyAlignment="1">
      <alignment/>
    </xf>
    <xf numFmtId="166" fontId="18" fillId="33" borderId="12" xfId="37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19" fillId="0" borderId="0" xfId="0" applyNumberFormat="1" applyFont="1" applyAlignment="1">
      <alignment horizontal="left"/>
    </xf>
    <xf numFmtId="44" fontId="96" fillId="0" borderId="0" xfId="0" applyNumberFormat="1" applyFont="1" applyAlignment="1">
      <alignment horizontal="left"/>
    </xf>
    <xf numFmtId="166" fontId="20" fillId="33" borderId="12" xfId="37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166" fontId="20" fillId="33" borderId="12" xfId="0" applyNumberFormat="1" applyFont="1" applyFill="1" applyBorder="1" applyAlignment="1">
      <alignment horizontal="right"/>
    </xf>
    <xf numFmtId="166" fontId="21" fillId="33" borderId="12" xfId="37" applyNumberFormat="1" applyFont="1" applyFill="1" applyBorder="1" applyAlignment="1">
      <alignment horizontal="right"/>
    </xf>
    <xf numFmtId="166" fontId="20" fillId="22" borderId="0" xfId="37" applyNumberFormat="1" applyFont="1" applyFill="1" applyAlignment="1">
      <alignment horizontal="right"/>
    </xf>
    <xf numFmtId="166" fontId="21" fillId="22" borderId="12" xfId="37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 horizontal="right"/>
    </xf>
    <xf numFmtId="166" fontId="15" fillId="22" borderId="11" xfId="37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8" fillId="0" borderId="0" xfId="37" applyNumberFormat="1" applyFont="1" applyAlignment="1">
      <alignment/>
    </xf>
    <xf numFmtId="44" fontId="97" fillId="0" borderId="0" xfId="37" applyFont="1" applyAlignment="1">
      <alignment/>
    </xf>
    <xf numFmtId="44" fontId="97" fillId="0" borderId="13" xfId="0" applyNumberFormat="1" applyFont="1" applyBorder="1" applyAlignment="1">
      <alignment/>
    </xf>
    <xf numFmtId="44" fontId="97" fillId="0" borderId="0" xfId="0" applyNumberFormat="1" applyFont="1" applyAlignment="1">
      <alignment/>
    </xf>
    <xf numFmtId="14" fontId="97" fillId="0" borderId="0" xfId="0" applyNumberFormat="1" applyFont="1" applyAlignment="1">
      <alignment horizontal="center"/>
    </xf>
    <xf numFmtId="166" fontId="22" fillId="0" borderId="0" xfId="37" applyNumberFormat="1" applyFont="1" applyAlignment="1">
      <alignment horizontal="right"/>
    </xf>
    <xf numFmtId="0" fontId="8" fillId="0" borderId="0" xfId="0" applyFont="1" applyAlignment="1">
      <alignment horizontal="center"/>
    </xf>
    <xf numFmtId="166" fontId="21" fillId="33" borderId="10" xfId="37" applyNumberFormat="1" applyFont="1" applyFill="1" applyBorder="1" applyAlignment="1">
      <alignment horizontal="right"/>
    </xf>
    <xf numFmtId="166" fontId="3" fillId="33" borderId="11" xfId="37" applyNumberFormat="1" applyFont="1" applyFill="1" applyBorder="1" applyAlignment="1">
      <alignment horizontal="right"/>
    </xf>
    <xf numFmtId="166" fontId="3" fillId="33" borderId="0" xfId="37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left"/>
    </xf>
    <xf numFmtId="166" fontId="98" fillId="33" borderId="12" xfId="37" applyNumberFormat="1" applyFont="1" applyFill="1" applyBorder="1" applyAlignment="1">
      <alignment horizontal="right"/>
    </xf>
    <xf numFmtId="44" fontId="99" fillId="0" borderId="0" xfId="0" applyNumberFormat="1" applyFont="1" applyAlignment="1">
      <alignment/>
    </xf>
    <xf numFmtId="44" fontId="100" fillId="0" borderId="0" xfId="0" applyNumberFormat="1" applyFont="1" applyAlignment="1">
      <alignment/>
    </xf>
    <xf numFmtId="166" fontId="15" fillId="22" borderId="0" xfId="37" applyNumberFormat="1" applyFont="1" applyFill="1" applyBorder="1" applyAlignment="1">
      <alignment horizontal="right"/>
    </xf>
    <xf numFmtId="44" fontId="101" fillId="0" borderId="13" xfId="0" applyNumberFormat="1" applyFont="1" applyBorder="1" applyAlignment="1">
      <alignment/>
    </xf>
    <xf numFmtId="44" fontId="101" fillId="0" borderId="0" xfId="37" applyFont="1" applyAlignment="1">
      <alignment/>
    </xf>
    <xf numFmtId="0" fontId="3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4" fontId="3" fillId="0" borderId="0" xfId="0" applyNumberFormat="1" applyFont="1" applyAlignment="1">
      <alignment/>
    </xf>
    <xf numFmtId="44" fontId="89" fillId="0" borderId="0" xfId="0" applyNumberFormat="1" applyFont="1" applyAlignment="1">
      <alignment horizontal="right" vertical="center"/>
    </xf>
    <xf numFmtId="44" fontId="102" fillId="0" borderId="0" xfId="0" applyNumberFormat="1" applyFont="1" applyAlignment="1">
      <alignment/>
    </xf>
    <xf numFmtId="0" fontId="97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14" fontId="103" fillId="0" borderId="0" xfId="0" applyNumberFormat="1" applyFont="1" applyAlignment="1">
      <alignment horizontal="center"/>
    </xf>
    <xf numFmtId="44" fontId="103" fillId="0" borderId="0" xfId="0" applyNumberFormat="1" applyFont="1" applyAlignment="1">
      <alignment horizontal="center" vertical="center"/>
    </xf>
    <xf numFmtId="44" fontId="104" fillId="0" borderId="0" xfId="0" applyNumberFormat="1" applyFont="1" applyAlignment="1">
      <alignment/>
    </xf>
    <xf numFmtId="0" fontId="103" fillId="0" borderId="0" xfId="0" applyFont="1" applyAlignment="1">
      <alignment/>
    </xf>
    <xf numFmtId="44" fontId="103" fillId="0" borderId="0" xfId="0" applyNumberFormat="1" applyFont="1" applyAlignment="1">
      <alignment/>
    </xf>
    <xf numFmtId="44" fontId="89" fillId="0" borderId="0" xfId="0" applyNumberFormat="1" applyFont="1" applyAlignment="1">
      <alignment horizontal="center"/>
    </xf>
    <xf numFmtId="44" fontId="105" fillId="0" borderId="0" xfId="0" applyNumberFormat="1" applyFont="1" applyAlignment="1">
      <alignment/>
    </xf>
    <xf numFmtId="0" fontId="88" fillId="0" borderId="0" xfId="0" applyFont="1" applyAlignment="1">
      <alignment/>
    </xf>
    <xf numFmtId="44" fontId="106" fillId="0" borderId="0" xfId="0" applyNumberFormat="1" applyFont="1" applyAlignment="1">
      <alignment/>
    </xf>
    <xf numFmtId="44" fontId="107" fillId="0" borderId="0" xfId="0" applyNumberFormat="1" applyFont="1" applyAlignment="1">
      <alignment/>
    </xf>
    <xf numFmtId="0" fontId="97" fillId="0" borderId="0" xfId="0" applyFont="1" applyAlignment="1">
      <alignment horizontal="center"/>
    </xf>
    <xf numFmtId="14" fontId="97" fillId="0" borderId="0" xfId="0" applyNumberFormat="1" applyFont="1" applyAlignment="1">
      <alignment horizontal="center"/>
    </xf>
    <xf numFmtId="44" fontId="2" fillId="0" borderId="13" xfId="37" applyNumberFormat="1" applyFont="1" applyBorder="1" applyAlignment="1">
      <alignment/>
    </xf>
    <xf numFmtId="44" fontId="2" fillId="0" borderId="13" xfId="0" applyNumberFormat="1" applyFont="1" applyBorder="1" applyAlignment="1">
      <alignment horizontal="left"/>
    </xf>
    <xf numFmtId="4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44" fontId="2" fillId="0" borderId="0" xfId="0" applyNumberFormat="1" applyFont="1" applyBorder="1" applyAlignment="1">
      <alignment horizontal="left"/>
    </xf>
    <xf numFmtId="44" fontId="108" fillId="0" borderId="0" xfId="0" applyNumberFormat="1" applyFont="1" applyAlignment="1">
      <alignment horizontal="center"/>
    </xf>
    <xf numFmtId="14" fontId="100" fillId="0" borderId="0" xfId="0" applyNumberFormat="1" applyFont="1" applyAlignment="1">
      <alignment horizontal="center"/>
    </xf>
    <xf numFmtId="0" fontId="100" fillId="0" borderId="0" xfId="0" applyFont="1" applyAlignment="1">
      <alignment/>
    </xf>
    <xf numFmtId="44" fontId="100" fillId="0" borderId="0" xfId="0" applyNumberFormat="1" applyFont="1" applyAlignment="1">
      <alignment horizontal="right" vertical="center"/>
    </xf>
    <xf numFmtId="44" fontId="109" fillId="0" borderId="0" xfId="0" applyNumberFormat="1" applyFont="1" applyAlignment="1">
      <alignment/>
    </xf>
    <xf numFmtId="44" fontId="110" fillId="0" borderId="0" xfId="0" applyNumberFormat="1" applyFont="1" applyAlignment="1">
      <alignment horizontal="left"/>
    </xf>
    <xf numFmtId="44" fontId="111" fillId="0" borderId="0" xfId="0" applyNumberFormat="1" applyFont="1" applyAlignment="1">
      <alignment/>
    </xf>
    <xf numFmtId="44" fontId="108" fillId="0" borderId="0" xfId="0" applyNumberFormat="1" applyFont="1" applyAlignment="1">
      <alignment/>
    </xf>
    <xf numFmtId="0" fontId="101" fillId="0" borderId="0" xfId="0" applyFont="1" applyAlignment="1">
      <alignment horizontal="center"/>
    </xf>
    <xf numFmtId="14" fontId="101" fillId="0" borderId="0" xfId="0" applyNumberFormat="1" applyFont="1" applyAlignment="1">
      <alignment horizontal="center"/>
    </xf>
    <xf numFmtId="44" fontId="101" fillId="0" borderId="0" xfId="0" applyNumberFormat="1" applyFont="1" applyAlignment="1">
      <alignment/>
    </xf>
    <xf numFmtId="0" fontId="100" fillId="0" borderId="0" xfId="0" applyFont="1" applyAlignment="1">
      <alignment horizontal="center"/>
    </xf>
    <xf numFmtId="14" fontId="112" fillId="0" borderId="0" xfId="0" applyNumberFormat="1" applyFont="1" applyAlignment="1">
      <alignment horizontal="center"/>
    </xf>
    <xf numFmtId="44" fontId="112" fillId="0" borderId="0" xfId="0" applyNumberFormat="1" applyFont="1" applyAlignment="1">
      <alignment horizontal="center" vertical="center"/>
    </xf>
    <xf numFmtId="44" fontId="113" fillId="0" borderId="0" xfId="0" applyNumberFormat="1" applyFont="1" applyAlignment="1">
      <alignment/>
    </xf>
    <xf numFmtId="0" fontId="112" fillId="0" borderId="0" xfId="0" applyFont="1" applyAlignment="1">
      <alignment/>
    </xf>
    <xf numFmtId="44" fontId="112" fillId="0" borderId="0" xfId="0" applyNumberFormat="1" applyFont="1" applyAlignment="1">
      <alignment/>
    </xf>
    <xf numFmtId="44" fontId="100" fillId="0" borderId="0" xfId="0" applyNumberFormat="1" applyFont="1" applyAlignment="1">
      <alignment horizontal="center"/>
    </xf>
    <xf numFmtId="44" fontId="114" fillId="0" borderId="0" xfId="0" applyNumberFormat="1" applyFont="1" applyAlignment="1">
      <alignment/>
    </xf>
    <xf numFmtId="0" fontId="108" fillId="0" borderId="0" xfId="0" applyFont="1" applyAlignment="1">
      <alignment/>
    </xf>
    <xf numFmtId="44" fontId="115" fillId="0" borderId="0" xfId="0" applyNumberFormat="1" applyFont="1" applyAlignment="1">
      <alignment/>
    </xf>
    <xf numFmtId="44" fontId="116" fillId="0" borderId="0" xfId="0" applyNumberFormat="1" applyFont="1" applyAlignment="1">
      <alignment/>
    </xf>
    <xf numFmtId="0" fontId="101" fillId="0" borderId="0" xfId="0" applyFont="1" applyAlignment="1">
      <alignment horizontal="center"/>
    </xf>
    <xf numFmtId="14" fontId="101" fillId="0" borderId="0" xfId="0" applyNumberFormat="1" applyFont="1" applyAlignment="1">
      <alignment horizontal="center"/>
    </xf>
    <xf numFmtId="4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40">
      <selection activeCell="G64" sqref="G64:G67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6.25390625" style="2" bestFit="1" customWidth="1"/>
    <col min="5" max="5" width="17.875" style="127" customWidth="1"/>
    <col min="6" max="6" width="17.875" style="35" hidden="1" customWidth="1"/>
    <col min="7" max="7" width="17.875" style="35" customWidth="1"/>
    <col min="8" max="8" width="8.25390625" style="9" bestFit="1" customWidth="1"/>
    <col min="10" max="10" width="17.00390625" style="0" customWidth="1"/>
  </cols>
  <sheetData>
    <row r="1" spans="1:8" ht="24.75">
      <c r="A1" s="144" t="s">
        <v>110</v>
      </c>
      <c r="B1" s="144"/>
      <c r="C1" s="144"/>
      <c r="D1" s="144"/>
      <c r="E1" s="144"/>
      <c r="F1" s="144"/>
      <c r="G1" s="144"/>
      <c r="H1" s="144"/>
    </row>
    <row r="2" spans="3:8" ht="17.25" customHeight="1">
      <c r="C2" s="19" t="s">
        <v>55</v>
      </c>
      <c r="D2" s="19"/>
      <c r="E2" s="120" t="s">
        <v>58</v>
      </c>
      <c r="F2" s="38" t="s">
        <v>58</v>
      </c>
      <c r="G2" s="38" t="s">
        <v>58</v>
      </c>
      <c r="H2" s="21" t="s">
        <v>31</v>
      </c>
    </row>
    <row r="3" spans="1:8" s="3" customFormat="1" ht="15">
      <c r="A3" s="11" t="s">
        <v>0</v>
      </c>
      <c r="C3" s="20" t="s">
        <v>64</v>
      </c>
      <c r="D3" s="20" t="s">
        <v>55</v>
      </c>
      <c r="E3" s="121">
        <v>44742</v>
      </c>
      <c r="F3" s="39">
        <v>42123</v>
      </c>
      <c r="G3" s="39">
        <v>44804</v>
      </c>
      <c r="H3" s="23" t="s">
        <v>32</v>
      </c>
    </row>
    <row r="4" spans="1:8" s="3" customFormat="1" ht="15">
      <c r="A4" s="22" t="s">
        <v>1</v>
      </c>
      <c r="B4" s="2"/>
      <c r="D4" s="93"/>
      <c r="E4" s="122"/>
      <c r="F4" s="36"/>
      <c r="G4" s="36"/>
      <c r="H4" s="32"/>
    </row>
    <row r="5" spans="1:8" s="3" customFormat="1" ht="13.5" customHeight="1">
      <c r="A5" s="24"/>
      <c r="B5" s="4" t="s">
        <v>89</v>
      </c>
      <c r="C5" s="18">
        <f>F5-E5</f>
        <v>-168273.25</v>
      </c>
      <c r="D5" s="94">
        <f>G5-E5</f>
        <v>204935.45</v>
      </c>
      <c r="E5" s="89">
        <v>504636.21</v>
      </c>
      <c r="F5" s="37">
        <v>336362.96</v>
      </c>
      <c r="G5" s="37">
        <v>709571.66</v>
      </c>
      <c r="H5" s="25">
        <v>71</v>
      </c>
    </row>
    <row r="6" spans="1:8" s="3" customFormat="1" ht="13.5" customHeight="1">
      <c r="A6" s="26"/>
      <c r="B6" s="4" t="s">
        <v>90</v>
      </c>
      <c r="C6" s="18">
        <f>F6-E6</f>
        <v>-11008.539999999999</v>
      </c>
      <c r="D6" s="94">
        <f>G6-E6</f>
        <v>35008.66</v>
      </c>
      <c r="E6" s="89">
        <v>19662.6</v>
      </c>
      <c r="F6" s="37">
        <v>8654.06</v>
      </c>
      <c r="G6" s="37">
        <v>54671.26</v>
      </c>
      <c r="H6" s="25">
        <v>45.6</v>
      </c>
    </row>
    <row r="7" spans="1:8" s="3" customFormat="1" ht="13.5" customHeight="1">
      <c r="A7" s="26"/>
      <c r="B7" s="4" t="s">
        <v>91</v>
      </c>
      <c r="C7" s="18">
        <f>F7-E7</f>
        <v>-70777.03</v>
      </c>
      <c r="D7" s="94">
        <f aca="true" t="shared" si="0" ref="D7:D38">G7-E7</f>
        <v>49288.2</v>
      </c>
      <c r="E7" s="89">
        <v>97771.45</v>
      </c>
      <c r="F7" s="37">
        <v>26994.42</v>
      </c>
      <c r="G7" s="37">
        <v>147059.65</v>
      </c>
      <c r="H7" s="25">
        <v>86.5</v>
      </c>
    </row>
    <row r="8" spans="1:8" s="3" customFormat="1" ht="13.5" customHeight="1">
      <c r="A8" s="26"/>
      <c r="B8" s="4" t="s">
        <v>2</v>
      </c>
      <c r="C8" s="18">
        <f>F8-E8</f>
        <v>-433476.47</v>
      </c>
      <c r="D8" s="94">
        <f t="shared" si="0"/>
        <v>434240.26</v>
      </c>
      <c r="E8" s="89">
        <v>690558.95</v>
      </c>
      <c r="F8" s="37">
        <v>257082.48</v>
      </c>
      <c r="G8" s="37">
        <v>1124799.21</v>
      </c>
      <c r="H8" s="25">
        <v>75</v>
      </c>
    </row>
    <row r="9" spans="1:8" s="3" customFormat="1" ht="13.5" customHeight="1" hidden="1">
      <c r="A9" s="26"/>
      <c r="B9" s="4" t="s">
        <v>56</v>
      </c>
      <c r="C9" s="18">
        <f>F9-E9</f>
        <v>0</v>
      </c>
      <c r="D9" s="94">
        <f t="shared" si="0"/>
        <v>0</v>
      </c>
      <c r="E9" s="89"/>
      <c r="F9" s="37"/>
      <c r="G9" s="37"/>
      <c r="H9" s="25"/>
    </row>
    <row r="10" spans="1:8" s="3" customFormat="1" ht="13.5" customHeight="1">
      <c r="A10" s="26"/>
      <c r="B10" s="4" t="s">
        <v>72</v>
      </c>
      <c r="C10" s="18"/>
      <c r="D10" s="94">
        <f t="shared" si="0"/>
        <v>0</v>
      </c>
      <c r="E10" s="123"/>
      <c r="F10" s="37">
        <v>209380</v>
      </c>
      <c r="G10" s="98"/>
      <c r="H10" s="25"/>
    </row>
    <row r="11" spans="1:10" s="3" customFormat="1" ht="13.5" customHeight="1">
      <c r="A11" s="26"/>
      <c r="B11" s="4" t="s">
        <v>3</v>
      </c>
      <c r="C11" s="18">
        <f>F11-E11</f>
        <v>-1150599.17</v>
      </c>
      <c r="D11" s="94">
        <f t="shared" si="0"/>
        <v>771909.53</v>
      </c>
      <c r="E11" s="89">
        <v>1866658.82</v>
      </c>
      <c r="F11" s="37">
        <v>716059.65</v>
      </c>
      <c r="G11" s="37">
        <v>2638568.35</v>
      </c>
      <c r="H11" s="25">
        <v>85.1</v>
      </c>
      <c r="J11" s="33"/>
    </row>
    <row r="12" spans="1:10" s="3" customFormat="1" ht="13.5" customHeight="1">
      <c r="A12" s="26"/>
      <c r="B12" s="4" t="s">
        <v>105</v>
      </c>
      <c r="C12" s="18"/>
      <c r="D12" s="94">
        <f t="shared" si="0"/>
        <v>0</v>
      </c>
      <c r="E12" s="89"/>
      <c r="F12" s="37"/>
      <c r="G12" s="37"/>
      <c r="H12" s="25"/>
      <c r="J12" s="33"/>
    </row>
    <row r="13" spans="1:10" s="3" customFormat="1" ht="13.5" customHeight="1">
      <c r="A13" s="26"/>
      <c r="B13" s="4" t="s">
        <v>108</v>
      </c>
      <c r="C13" s="18">
        <f>F13-E13</f>
        <v>-181458</v>
      </c>
      <c r="D13" s="94">
        <f t="shared" si="0"/>
        <v>18564</v>
      </c>
      <c r="E13" s="89">
        <v>430750</v>
      </c>
      <c r="F13" s="37">
        <v>249292</v>
      </c>
      <c r="G13" s="37">
        <v>449314</v>
      </c>
      <c r="H13" s="25">
        <v>99.8</v>
      </c>
      <c r="J13" s="33"/>
    </row>
    <row r="14" spans="1:10" s="3" customFormat="1" ht="15">
      <c r="A14" s="26"/>
      <c r="B14" s="4" t="s">
        <v>4</v>
      </c>
      <c r="C14" s="18">
        <f>F14-E14</f>
        <v>-50</v>
      </c>
      <c r="D14" s="94">
        <f t="shared" si="0"/>
        <v>50</v>
      </c>
      <c r="E14" s="89">
        <v>6450</v>
      </c>
      <c r="F14" s="37">
        <v>6400</v>
      </c>
      <c r="G14" s="37">
        <v>6500</v>
      </c>
      <c r="H14" s="25">
        <v>92.9</v>
      </c>
      <c r="J14" s="33"/>
    </row>
    <row r="15" spans="1:10" s="3" customFormat="1" ht="15">
      <c r="A15" s="26"/>
      <c r="B15" s="4" t="s">
        <v>106</v>
      </c>
      <c r="C15" s="18"/>
      <c r="D15" s="94">
        <f t="shared" si="0"/>
        <v>6260</v>
      </c>
      <c r="E15" s="89">
        <v>3800</v>
      </c>
      <c r="F15" s="37"/>
      <c r="G15" s="37">
        <v>10060</v>
      </c>
      <c r="H15" s="25">
        <v>33.5</v>
      </c>
      <c r="J15" s="33"/>
    </row>
    <row r="16" spans="1:8" s="3" customFormat="1" ht="15">
      <c r="A16" s="26"/>
      <c r="B16" s="4" t="s">
        <v>5</v>
      </c>
      <c r="C16" s="18">
        <f>F16-E16</f>
        <v>-1030</v>
      </c>
      <c r="D16" s="94">
        <f t="shared" si="0"/>
        <v>3140</v>
      </c>
      <c r="E16" s="89">
        <v>1440</v>
      </c>
      <c r="F16" s="37">
        <v>410</v>
      </c>
      <c r="G16" s="37">
        <v>4580</v>
      </c>
      <c r="H16" s="25">
        <v>45.8</v>
      </c>
    </row>
    <row r="17" spans="1:8" s="3" customFormat="1" ht="15">
      <c r="A17" s="26"/>
      <c r="B17" s="4" t="s">
        <v>92</v>
      </c>
      <c r="C17" s="18"/>
      <c r="D17" s="94">
        <f t="shared" si="0"/>
        <v>13552.789999999997</v>
      </c>
      <c r="E17" s="89">
        <v>29495.8</v>
      </c>
      <c r="F17" s="37">
        <v>8817.77</v>
      </c>
      <c r="G17" s="37">
        <v>43048.59</v>
      </c>
      <c r="H17" s="25">
        <v>86.1</v>
      </c>
    </row>
    <row r="18" spans="1:8" s="3" customFormat="1" ht="13.5" customHeight="1">
      <c r="A18" s="26"/>
      <c r="B18" s="4" t="s">
        <v>35</v>
      </c>
      <c r="C18" s="18">
        <f>F18-E18</f>
        <v>-333841.76999999996</v>
      </c>
      <c r="D18" s="94">
        <f t="shared" si="0"/>
        <v>32543.46000000002</v>
      </c>
      <c r="E18" s="89">
        <v>336951.66</v>
      </c>
      <c r="F18" s="37">
        <v>3109.89</v>
      </c>
      <c r="G18" s="37">
        <v>369495.12</v>
      </c>
      <c r="H18" s="25">
        <v>92.4</v>
      </c>
    </row>
    <row r="19" spans="1:8" s="62" customFormat="1" ht="18" customHeight="1">
      <c r="A19" s="57" t="s">
        <v>76</v>
      </c>
      <c r="B19" s="58"/>
      <c r="C19" s="59"/>
      <c r="D19" s="94">
        <f t="shared" si="0"/>
        <v>1569492.3499999996</v>
      </c>
      <c r="E19" s="124">
        <f>SUM(E5:E18)</f>
        <v>3988175.49</v>
      </c>
      <c r="F19" s="60">
        <f>SUM(F5:F18)</f>
        <v>1822563.23</v>
      </c>
      <c r="G19" s="60">
        <f>SUM(G5:G18)</f>
        <v>5557667.84</v>
      </c>
      <c r="H19" s="61"/>
    </row>
    <row r="20" spans="1:8" s="3" customFormat="1" ht="13.5" customHeight="1">
      <c r="A20" s="26"/>
      <c r="B20" s="4"/>
      <c r="C20" s="18"/>
      <c r="D20" s="94"/>
      <c r="E20" s="89"/>
      <c r="F20" s="37"/>
      <c r="G20" s="37"/>
      <c r="H20" s="25"/>
    </row>
    <row r="21" spans="1:8" s="3" customFormat="1" ht="15">
      <c r="A21" s="27" t="s">
        <v>6</v>
      </c>
      <c r="B21" s="2"/>
      <c r="C21" s="18"/>
      <c r="D21" s="94"/>
      <c r="E21" s="89"/>
      <c r="F21" s="37"/>
      <c r="G21" s="37"/>
      <c r="H21" s="25"/>
    </row>
    <row r="22" spans="1:8" s="3" customFormat="1" ht="15">
      <c r="A22" s="74" t="s">
        <v>44</v>
      </c>
      <c r="B22" s="2"/>
      <c r="C22" s="18"/>
      <c r="D22" s="94"/>
      <c r="E22" s="89"/>
      <c r="F22" s="37"/>
      <c r="G22" s="37"/>
      <c r="H22" s="25"/>
    </row>
    <row r="23" spans="1:8" s="3" customFormat="1" ht="15">
      <c r="A23" s="27"/>
      <c r="B23" s="2" t="s">
        <v>67</v>
      </c>
      <c r="C23" s="18">
        <f>F23-E23</f>
        <v>-1221</v>
      </c>
      <c r="D23" s="94">
        <f t="shared" si="0"/>
        <v>5002</v>
      </c>
      <c r="E23" s="89">
        <v>1221</v>
      </c>
      <c r="F23" s="37">
        <v>0</v>
      </c>
      <c r="G23" s="37">
        <v>6223</v>
      </c>
      <c r="H23" s="25">
        <v>62.2</v>
      </c>
    </row>
    <row r="24" spans="1:8" s="3" customFormat="1" ht="15">
      <c r="A24" s="27"/>
      <c r="B24" s="2" t="s">
        <v>45</v>
      </c>
      <c r="C24" s="18">
        <f>F24-E24</f>
        <v>45967</v>
      </c>
      <c r="D24" s="94">
        <f t="shared" si="0"/>
        <v>0</v>
      </c>
      <c r="E24" s="89">
        <v>0</v>
      </c>
      <c r="F24" s="37">
        <v>45967</v>
      </c>
      <c r="G24" s="37">
        <v>0</v>
      </c>
      <c r="H24" s="87"/>
    </row>
    <row r="25" spans="1:8" s="3" customFormat="1" ht="15">
      <c r="A25" s="28" t="s">
        <v>7</v>
      </c>
      <c r="B25" s="2"/>
      <c r="C25" s="18"/>
      <c r="D25" s="94">
        <f t="shared" si="0"/>
        <v>0</v>
      </c>
      <c r="E25" s="89"/>
      <c r="F25" s="37"/>
      <c r="G25" s="37"/>
      <c r="H25" s="87"/>
    </row>
    <row r="26" spans="1:8" s="3" customFormat="1" ht="15">
      <c r="A26" s="28"/>
      <c r="B26" s="2" t="s">
        <v>93</v>
      </c>
      <c r="C26" s="18"/>
      <c r="D26" s="94">
        <f t="shared" si="0"/>
        <v>0</v>
      </c>
      <c r="E26" s="89">
        <v>0</v>
      </c>
      <c r="F26" s="37">
        <v>7800</v>
      </c>
      <c r="G26" s="37">
        <v>0</v>
      </c>
      <c r="H26" s="87"/>
    </row>
    <row r="27" spans="1:8" s="3" customFormat="1" ht="13.5" customHeight="1">
      <c r="A27" s="2"/>
      <c r="B27" s="2" t="s">
        <v>8</v>
      </c>
      <c r="C27" s="18">
        <f>F27-E27</f>
        <v>-115568</v>
      </c>
      <c r="D27" s="94">
        <f t="shared" si="0"/>
        <v>16112</v>
      </c>
      <c r="E27" s="89">
        <v>372399</v>
      </c>
      <c r="F27" s="37">
        <v>256831</v>
      </c>
      <c r="G27" s="37">
        <v>388511</v>
      </c>
      <c r="H27" s="25">
        <v>97.1</v>
      </c>
    </row>
    <row r="28" spans="1:8" s="3" customFormat="1" ht="13.5" customHeight="1">
      <c r="A28" s="2"/>
      <c r="B28" s="2" t="s">
        <v>86</v>
      </c>
      <c r="C28" s="18"/>
      <c r="D28" s="94">
        <f t="shared" si="0"/>
        <v>0</v>
      </c>
      <c r="E28" s="89">
        <v>0</v>
      </c>
      <c r="F28" s="37">
        <v>0</v>
      </c>
      <c r="G28" s="37">
        <v>0</v>
      </c>
      <c r="H28" s="25">
        <v>0</v>
      </c>
    </row>
    <row r="29" spans="1:8" s="3" customFormat="1" ht="13.5" customHeight="1">
      <c r="A29" s="2"/>
      <c r="B29" s="2" t="s">
        <v>103</v>
      </c>
      <c r="C29" s="18"/>
      <c r="D29" s="94">
        <f t="shared" si="0"/>
        <v>0</v>
      </c>
      <c r="E29" s="89">
        <v>10000</v>
      </c>
      <c r="F29" s="37"/>
      <c r="G29" s="37">
        <v>10000</v>
      </c>
      <c r="H29" s="25">
        <v>100</v>
      </c>
    </row>
    <row r="30" spans="1:8" s="3" customFormat="1" ht="15">
      <c r="A30" s="28" t="s">
        <v>9</v>
      </c>
      <c r="B30" s="2"/>
      <c r="C30" s="18"/>
      <c r="D30" s="94">
        <f t="shared" si="0"/>
        <v>0</v>
      </c>
      <c r="E30" s="89"/>
      <c r="F30" s="37"/>
      <c r="G30" s="37"/>
      <c r="H30" s="25"/>
    </row>
    <row r="31" spans="1:8" s="3" customFormat="1" ht="15">
      <c r="A31" s="28"/>
      <c r="B31" s="2" t="s">
        <v>38</v>
      </c>
      <c r="C31" s="18">
        <f>F31-E31</f>
        <v>0</v>
      </c>
      <c r="D31" s="94">
        <f t="shared" si="0"/>
        <v>0</v>
      </c>
      <c r="E31" s="89">
        <v>0</v>
      </c>
      <c r="F31" s="37">
        <v>0</v>
      </c>
      <c r="G31" s="37">
        <v>0</v>
      </c>
      <c r="H31" s="25">
        <v>0</v>
      </c>
    </row>
    <row r="32" spans="1:8" s="3" customFormat="1" ht="15">
      <c r="A32" s="2"/>
      <c r="B32" s="2" t="s">
        <v>33</v>
      </c>
      <c r="C32" s="18">
        <f>F32-E32</f>
        <v>576</v>
      </c>
      <c r="D32" s="94">
        <f t="shared" si="0"/>
        <v>72</v>
      </c>
      <c r="E32" s="89">
        <v>432</v>
      </c>
      <c r="F32" s="37">
        <v>1008</v>
      </c>
      <c r="G32" s="37">
        <v>504</v>
      </c>
      <c r="H32" s="25">
        <v>50.4</v>
      </c>
    </row>
    <row r="33" spans="1:8" s="3" customFormat="1" ht="15">
      <c r="A33" s="2"/>
      <c r="B33" s="2" t="s">
        <v>102</v>
      </c>
      <c r="C33" s="18"/>
      <c r="D33" s="94">
        <f t="shared" si="0"/>
        <v>0</v>
      </c>
      <c r="E33" s="89">
        <v>0</v>
      </c>
      <c r="F33" s="97"/>
      <c r="G33" s="37">
        <v>0</v>
      </c>
      <c r="H33" s="25">
        <v>0</v>
      </c>
    </row>
    <row r="34" spans="1:8" s="3" customFormat="1" ht="15">
      <c r="A34" s="2"/>
      <c r="B34" s="2" t="s">
        <v>94</v>
      </c>
      <c r="C34" s="18"/>
      <c r="D34" s="94">
        <f t="shared" si="0"/>
        <v>0</v>
      </c>
      <c r="E34" s="89">
        <v>12000</v>
      </c>
      <c r="F34" s="37">
        <v>21500</v>
      </c>
      <c r="G34" s="37">
        <v>12000</v>
      </c>
      <c r="H34" s="87">
        <v>100</v>
      </c>
    </row>
    <row r="35" spans="1:8" s="3" customFormat="1" ht="15">
      <c r="A35" s="2"/>
      <c r="B35" s="2" t="s">
        <v>48</v>
      </c>
      <c r="C35" s="18">
        <f>F35-E35</f>
        <v>-350</v>
      </c>
      <c r="D35" s="94">
        <f t="shared" si="0"/>
        <v>1500</v>
      </c>
      <c r="E35" s="89">
        <v>7500</v>
      </c>
      <c r="F35" s="37">
        <v>7150</v>
      </c>
      <c r="G35" s="37">
        <v>9000</v>
      </c>
      <c r="H35" s="25">
        <v>52.9</v>
      </c>
    </row>
    <row r="36" spans="1:8" s="3" customFormat="1" ht="15">
      <c r="A36" s="2"/>
      <c r="B36" s="2" t="s">
        <v>39</v>
      </c>
      <c r="C36" s="18">
        <f>F36-E36</f>
        <v>1800</v>
      </c>
      <c r="D36" s="94">
        <f t="shared" si="0"/>
        <v>1000</v>
      </c>
      <c r="E36" s="89">
        <v>0</v>
      </c>
      <c r="F36" s="37">
        <v>1800</v>
      </c>
      <c r="G36" s="37">
        <v>1000</v>
      </c>
      <c r="H36" s="25">
        <v>20</v>
      </c>
    </row>
    <row r="37" spans="1:8" s="3" customFormat="1" ht="15">
      <c r="A37" s="2"/>
      <c r="B37" s="2" t="s">
        <v>46</v>
      </c>
      <c r="C37" s="18">
        <f>F37-E37</f>
        <v>0</v>
      </c>
      <c r="D37" s="94">
        <f t="shared" si="0"/>
        <v>46200</v>
      </c>
      <c r="E37" s="89">
        <v>0</v>
      </c>
      <c r="F37" s="37">
        <v>0</v>
      </c>
      <c r="G37" s="37">
        <v>46200</v>
      </c>
      <c r="H37" s="25"/>
    </row>
    <row r="38" spans="1:8" s="3" customFormat="1" ht="15">
      <c r="A38" s="2"/>
      <c r="B38" s="2" t="s">
        <v>47</v>
      </c>
      <c r="C38" s="18">
        <f>F38-E38</f>
        <v>-30374.15</v>
      </c>
      <c r="D38" s="94">
        <f t="shared" si="0"/>
        <v>36557.049999999996</v>
      </c>
      <c r="E38" s="89">
        <v>50951.65</v>
      </c>
      <c r="F38" s="37">
        <v>20577.5</v>
      </c>
      <c r="G38" s="37">
        <v>87508.7</v>
      </c>
      <c r="H38" s="25">
        <v>87.5</v>
      </c>
    </row>
    <row r="39" spans="1:8" s="3" customFormat="1" ht="13.5" customHeight="1">
      <c r="A39" s="2"/>
      <c r="B39" s="2"/>
      <c r="C39" s="18"/>
      <c r="D39" s="93"/>
      <c r="E39" s="120" t="s">
        <v>58</v>
      </c>
      <c r="F39" s="38" t="s">
        <v>58</v>
      </c>
      <c r="G39" s="38" t="s">
        <v>58</v>
      </c>
      <c r="H39" s="21" t="s">
        <v>31</v>
      </c>
    </row>
    <row r="40" spans="1:8" s="3" customFormat="1" ht="15">
      <c r="A40" s="28" t="s">
        <v>10</v>
      </c>
      <c r="B40" s="2"/>
      <c r="C40" s="18"/>
      <c r="D40" s="95" t="s">
        <v>55</v>
      </c>
      <c r="E40" s="121">
        <v>44742</v>
      </c>
      <c r="F40" s="39">
        <v>42123</v>
      </c>
      <c r="G40" s="39">
        <v>44804</v>
      </c>
      <c r="H40" s="23" t="s">
        <v>32</v>
      </c>
    </row>
    <row r="41" spans="1:8" s="3" customFormat="1" ht="13.5" customHeight="1">
      <c r="A41" s="2"/>
      <c r="B41" s="2" t="s">
        <v>11</v>
      </c>
      <c r="C41" s="18"/>
      <c r="D41" s="94"/>
      <c r="E41" s="89"/>
      <c r="F41" s="37"/>
      <c r="G41" s="37"/>
      <c r="H41" s="85"/>
    </row>
    <row r="42" spans="1:8" s="3" customFormat="1" ht="13.5" customHeight="1">
      <c r="A42" s="2"/>
      <c r="B42" s="7" t="s">
        <v>26</v>
      </c>
      <c r="C42" s="18">
        <f>F42-E42</f>
        <v>-2120.9</v>
      </c>
      <c r="D42" s="94">
        <f aca="true" t="shared" si="1" ref="D42:D48">G42-E42</f>
        <v>970</v>
      </c>
      <c r="E42" s="89">
        <v>3080.9</v>
      </c>
      <c r="F42" s="37">
        <v>960</v>
      </c>
      <c r="G42" s="37">
        <v>4050.9</v>
      </c>
      <c r="H42" s="84">
        <v>13.5</v>
      </c>
    </row>
    <row r="43" spans="1:8" s="3" customFormat="1" ht="15">
      <c r="A43" s="2"/>
      <c r="B43" s="7" t="s">
        <v>49</v>
      </c>
      <c r="C43" s="18">
        <f>F43-E43</f>
        <v>0</v>
      </c>
      <c r="D43" s="94">
        <f t="shared" si="1"/>
        <v>0</v>
      </c>
      <c r="E43" s="89">
        <v>0</v>
      </c>
      <c r="F43" s="37">
        <v>0</v>
      </c>
      <c r="G43" s="37">
        <v>0</v>
      </c>
      <c r="H43" s="25">
        <v>0</v>
      </c>
    </row>
    <row r="44" spans="1:8" s="3" customFormat="1" ht="15">
      <c r="A44" s="2"/>
      <c r="B44" s="2" t="s">
        <v>34</v>
      </c>
      <c r="C44" s="18">
        <f>F44-E44</f>
        <v>2100</v>
      </c>
      <c r="D44" s="94">
        <f t="shared" si="1"/>
        <v>900</v>
      </c>
      <c r="E44" s="89">
        <v>4200</v>
      </c>
      <c r="F44" s="37">
        <v>6300</v>
      </c>
      <c r="G44" s="37">
        <v>5100</v>
      </c>
      <c r="H44" s="25">
        <v>34</v>
      </c>
    </row>
    <row r="45" spans="1:8" s="3" customFormat="1" ht="15">
      <c r="A45" s="2"/>
      <c r="B45" s="2" t="s">
        <v>57</v>
      </c>
      <c r="C45" s="18">
        <f>F45-E45</f>
        <v>-7000</v>
      </c>
      <c r="D45" s="94">
        <f t="shared" si="1"/>
        <v>0</v>
      </c>
      <c r="E45" s="89">
        <v>7000</v>
      </c>
      <c r="F45" s="37">
        <v>0</v>
      </c>
      <c r="G45" s="37">
        <v>7000</v>
      </c>
      <c r="H45" s="25">
        <v>700</v>
      </c>
    </row>
    <row r="46" spans="1:8" s="3" customFormat="1" ht="15">
      <c r="A46" s="2"/>
      <c r="B46" s="2" t="s">
        <v>112</v>
      </c>
      <c r="C46" s="18"/>
      <c r="D46" s="94">
        <f t="shared" si="1"/>
        <v>35800</v>
      </c>
      <c r="E46" s="89">
        <v>0</v>
      </c>
      <c r="F46" s="37"/>
      <c r="G46" s="37">
        <v>35800</v>
      </c>
      <c r="H46" s="25">
        <v>99.4</v>
      </c>
    </row>
    <row r="47" spans="1:8" s="3" customFormat="1" ht="15">
      <c r="A47" s="2"/>
      <c r="B47" s="2" t="s">
        <v>12</v>
      </c>
      <c r="C47" s="18">
        <f>F47-E47</f>
        <v>-167.76000000000002</v>
      </c>
      <c r="D47" s="94">
        <f t="shared" si="1"/>
        <v>118.79999999999995</v>
      </c>
      <c r="E47" s="89">
        <v>321.97</v>
      </c>
      <c r="F47" s="37">
        <v>154.21</v>
      </c>
      <c r="G47" s="37">
        <v>440.77</v>
      </c>
      <c r="H47" s="25">
        <v>22</v>
      </c>
    </row>
    <row r="48" spans="1:8" s="67" customFormat="1" ht="15.75">
      <c r="A48" s="63" t="s">
        <v>77</v>
      </c>
      <c r="B48" s="63"/>
      <c r="C48" s="64"/>
      <c r="D48" s="94">
        <f t="shared" si="1"/>
        <v>144231.84999999998</v>
      </c>
      <c r="E48" s="125">
        <f>SUM(E22:E47)-E40</f>
        <v>469106.52</v>
      </c>
      <c r="F48" s="65">
        <f>SUM(F22:F47)</f>
        <v>412170.71</v>
      </c>
      <c r="G48" s="65">
        <f>SUM(G22:G47)-G40</f>
        <v>613338.37</v>
      </c>
      <c r="H48" s="66"/>
    </row>
    <row r="49" spans="1:8" s="3" customFormat="1" ht="12" customHeight="1">
      <c r="A49" s="2"/>
      <c r="B49" s="2"/>
      <c r="C49" s="18"/>
      <c r="D49" s="94"/>
      <c r="E49" s="89"/>
      <c r="F49" s="37"/>
      <c r="G49" s="37"/>
      <c r="H49" s="25"/>
    </row>
    <row r="50" spans="1:8" s="3" customFormat="1" ht="15.75" customHeight="1">
      <c r="A50" s="11" t="s">
        <v>13</v>
      </c>
      <c r="B50" s="2"/>
      <c r="C50" s="18"/>
      <c r="D50" s="94"/>
      <c r="E50" s="89"/>
      <c r="F50" s="37"/>
      <c r="G50" s="37"/>
      <c r="H50" s="25"/>
    </row>
    <row r="51" spans="1:8" s="3" customFormat="1" ht="15.75" customHeight="1">
      <c r="A51" s="11"/>
      <c r="B51" s="2" t="s">
        <v>95</v>
      </c>
      <c r="C51" s="18"/>
      <c r="D51" s="94">
        <f>G51-E51</f>
        <v>931.9700000000012</v>
      </c>
      <c r="E51" s="89">
        <v>24792.42</v>
      </c>
      <c r="F51" s="37">
        <v>22530</v>
      </c>
      <c r="G51" s="37">
        <v>25724.39</v>
      </c>
      <c r="H51" s="25">
        <v>103.7</v>
      </c>
    </row>
    <row r="52" spans="1:8" s="3" customFormat="1" ht="15">
      <c r="A52" s="2"/>
      <c r="B52" s="2" t="s">
        <v>14</v>
      </c>
      <c r="C52" s="18">
        <f>F52-E52</f>
        <v>-29997</v>
      </c>
      <c r="D52" s="94">
        <f aca="true" t="shared" si="2" ref="D52:D58">G52-E52</f>
        <v>17966</v>
      </c>
      <c r="E52" s="89">
        <v>53898</v>
      </c>
      <c r="F52" s="37">
        <v>23901</v>
      </c>
      <c r="G52" s="37">
        <v>71864</v>
      </c>
      <c r="H52" s="29">
        <v>66.7</v>
      </c>
    </row>
    <row r="53" spans="1:8" s="3" customFormat="1" ht="15">
      <c r="A53" s="2"/>
      <c r="B53" s="2" t="s">
        <v>107</v>
      </c>
      <c r="C53" s="18"/>
      <c r="D53" s="94">
        <f t="shared" si="2"/>
        <v>0</v>
      </c>
      <c r="E53" s="89">
        <v>0</v>
      </c>
      <c r="F53" s="37"/>
      <c r="G53" s="37">
        <v>0</v>
      </c>
      <c r="H53" s="29"/>
    </row>
    <row r="54" spans="1:8" s="3" customFormat="1" ht="15">
      <c r="A54" s="2"/>
      <c r="B54" s="2" t="s">
        <v>96</v>
      </c>
      <c r="C54" s="18"/>
      <c r="D54" s="94">
        <f t="shared" si="2"/>
        <v>0</v>
      </c>
      <c r="E54" s="89">
        <v>10000</v>
      </c>
      <c r="F54" s="37">
        <v>10000</v>
      </c>
      <c r="G54" s="37">
        <v>10000</v>
      </c>
      <c r="H54" s="29">
        <v>100</v>
      </c>
    </row>
    <row r="55" spans="1:8" s="3" customFormat="1" ht="15">
      <c r="A55" s="2"/>
      <c r="B55" s="2" t="s">
        <v>101</v>
      </c>
      <c r="C55" s="18"/>
      <c r="D55" s="94">
        <f t="shared" si="2"/>
        <v>0</v>
      </c>
      <c r="E55" s="89">
        <v>0</v>
      </c>
      <c r="F55" s="88"/>
      <c r="G55" s="37">
        <v>0</v>
      </c>
      <c r="H55" s="29"/>
    </row>
    <row r="56" spans="1:8" s="67" customFormat="1" ht="15.75">
      <c r="A56" s="63" t="s">
        <v>78</v>
      </c>
      <c r="B56" s="63"/>
      <c r="C56" s="64"/>
      <c r="D56" s="94">
        <f t="shared" si="2"/>
        <v>18897.97</v>
      </c>
      <c r="E56" s="125">
        <f>SUM(E51:E54)</f>
        <v>88690.42</v>
      </c>
      <c r="F56" s="65">
        <f>SUM(F52:F52)</f>
        <v>23901</v>
      </c>
      <c r="G56" s="65">
        <f>SUM(G51:G54)</f>
        <v>107588.39</v>
      </c>
      <c r="H56" s="68"/>
    </row>
    <row r="57" spans="1:8" s="3" customFormat="1" ht="15">
      <c r="A57" s="2"/>
      <c r="B57" s="2"/>
      <c r="C57" s="18"/>
      <c r="D57" s="94"/>
      <c r="E57" s="89"/>
      <c r="F57" s="37"/>
      <c r="G57" s="37"/>
      <c r="H57" s="30"/>
    </row>
    <row r="58" spans="1:8" s="51" customFormat="1" ht="15">
      <c r="A58" s="50"/>
      <c r="B58" s="51" t="s">
        <v>66</v>
      </c>
      <c r="C58" s="52">
        <f>SUM(C5:C52)</f>
        <v>-2486870.0399999996</v>
      </c>
      <c r="D58" s="94">
        <f t="shared" si="2"/>
        <v>1732622.17</v>
      </c>
      <c r="E58" s="126">
        <f>E19+E48+E56</f>
        <v>4545972.43</v>
      </c>
      <c r="F58" s="52" t="e">
        <f>SUM(F5:F52)-#REF!</f>
        <v>#REF!</v>
      </c>
      <c r="G58" s="99">
        <f>G19+G48+G56</f>
        <v>6278594.6</v>
      </c>
      <c r="H58" s="53">
        <v>77.4</v>
      </c>
    </row>
    <row r="59" spans="1:8" s="3" customFormat="1" ht="13.5" customHeight="1">
      <c r="A59" s="2"/>
      <c r="B59" s="2"/>
      <c r="C59" s="2"/>
      <c r="D59" s="2"/>
      <c r="E59" s="89"/>
      <c r="F59" s="37"/>
      <c r="G59" s="37"/>
      <c r="H59" s="31"/>
    </row>
    <row r="60" ht="13.5" customHeight="1"/>
    <row r="61" spans="1:8" ht="15">
      <c r="A61" s="3"/>
      <c r="B61" s="14" t="s">
        <v>111</v>
      </c>
      <c r="C61" s="14"/>
      <c r="E61" s="128" t="s">
        <v>85</v>
      </c>
      <c r="F61" s="81"/>
      <c r="G61" s="100" t="s">
        <v>85</v>
      </c>
      <c r="H61"/>
    </row>
    <row r="62" spans="1:8" ht="15">
      <c r="A62" s="3"/>
      <c r="B62" s="15"/>
      <c r="C62" s="20" t="s">
        <v>84</v>
      </c>
      <c r="D62" s="82" t="s">
        <v>84</v>
      </c>
      <c r="E62" s="129">
        <v>44742</v>
      </c>
      <c r="F62" s="80">
        <v>42123</v>
      </c>
      <c r="G62" s="80">
        <v>44804</v>
      </c>
      <c r="H62"/>
    </row>
    <row r="63" spans="1:8" ht="15">
      <c r="A63" s="3"/>
      <c r="B63" s="15"/>
      <c r="C63" s="20"/>
      <c r="E63" s="129"/>
      <c r="F63" s="80"/>
      <c r="G63" s="80"/>
      <c r="H63"/>
    </row>
    <row r="64" spans="1:8" ht="15">
      <c r="A64" s="3"/>
      <c r="B64" s="16" t="s">
        <v>21</v>
      </c>
      <c r="C64" s="75" t="e">
        <f>#REF!-E64</f>
        <v>#REF!</v>
      </c>
      <c r="D64" s="18">
        <f>G64-E64</f>
        <v>336189.06999999937</v>
      </c>
      <c r="E64" s="92">
        <v>6661378.99</v>
      </c>
      <c r="F64" s="77">
        <v>5687566.01</v>
      </c>
      <c r="G64" s="77">
        <v>6997568.06</v>
      </c>
      <c r="H64"/>
    </row>
    <row r="65" spans="1:8" ht="15">
      <c r="A65" s="3"/>
      <c r="B65" s="56" t="s">
        <v>74</v>
      </c>
      <c r="C65" s="114" t="e">
        <f>#REF!-E65</f>
        <v>#REF!</v>
      </c>
      <c r="D65" s="115">
        <f>G65-E65</f>
        <v>18875.569999999832</v>
      </c>
      <c r="E65" s="91">
        <v>2158719.43</v>
      </c>
      <c r="F65" s="78">
        <v>796275.35</v>
      </c>
      <c r="G65" s="78">
        <v>2177595</v>
      </c>
      <c r="H65"/>
    </row>
    <row r="66" spans="1:8" ht="15">
      <c r="A66" s="3"/>
      <c r="B66" s="54" t="s">
        <v>75</v>
      </c>
      <c r="C66" s="76" t="e">
        <f>#REF!-E66</f>
        <v>#REF!</v>
      </c>
      <c r="D66" s="18">
        <f>G66-E66</f>
        <v>355064.63999999873</v>
      </c>
      <c r="E66" s="130">
        <f>E64+E65</f>
        <v>8820098.42</v>
      </c>
      <c r="F66" s="79">
        <f>SUM(F64:F65)</f>
        <v>6483841.359999999</v>
      </c>
      <c r="G66" s="79">
        <f>G64+G65</f>
        <v>9175163.059999999</v>
      </c>
      <c r="H66"/>
    </row>
    <row r="67" spans="2:7" ht="13.5" customHeight="1">
      <c r="B67" s="16" t="s">
        <v>22</v>
      </c>
      <c r="C67" s="34" t="e">
        <f>#REF!-E67</f>
        <v>#REF!</v>
      </c>
      <c r="D67" s="18">
        <f>G67-E67</f>
        <v>-5992</v>
      </c>
      <c r="E67" s="92">
        <v>8249</v>
      </c>
      <c r="F67" s="77">
        <v>29233</v>
      </c>
      <c r="G67" s="77">
        <v>2257</v>
      </c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1">
    <mergeCell ref="A1:H1"/>
  </mergeCells>
  <printOptions/>
  <pageMargins left="0.61" right="0.3" top="0.41" bottom="0.29" header="0.2" footer="0.21"/>
  <pageSetup horizontalDpi="600" verticalDpi="600"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7">
      <selection activeCell="E64" sqref="E64:E67"/>
    </sheetView>
  </sheetViews>
  <sheetFormatPr defaultColWidth="9.00390625" defaultRowHeight="12.75"/>
  <cols>
    <col min="1" max="1" width="2.75390625" style="3" customWidth="1"/>
    <col min="2" max="2" width="66.625" style="3" customWidth="1"/>
    <col min="3" max="3" width="16.25390625" style="3" bestFit="1" customWidth="1"/>
    <col min="4" max="4" width="20.625" style="139" bestFit="1" customWidth="1"/>
    <col min="5" max="5" width="20.625" style="109" bestFit="1" customWidth="1"/>
    <col min="6" max="6" width="5.625" style="17" customWidth="1"/>
  </cols>
  <sheetData>
    <row r="1" spans="1:6" ht="24.75" customHeight="1">
      <c r="A1" s="145" t="s">
        <v>110</v>
      </c>
      <c r="B1" s="145"/>
      <c r="C1" s="145"/>
      <c r="D1" s="145"/>
      <c r="E1" s="145"/>
      <c r="F1" s="145"/>
    </row>
    <row r="2" spans="1:6" ht="19.5">
      <c r="A2" s="10"/>
      <c r="B2" s="10"/>
      <c r="C2" s="19"/>
      <c r="D2" s="131" t="s">
        <v>58</v>
      </c>
      <c r="E2" s="101" t="s">
        <v>58</v>
      </c>
      <c r="F2" s="21" t="s">
        <v>31</v>
      </c>
    </row>
    <row r="3" spans="1:6" ht="15">
      <c r="A3" s="11" t="s">
        <v>15</v>
      </c>
      <c r="B3" s="2"/>
      <c r="C3" s="20" t="s">
        <v>55</v>
      </c>
      <c r="D3" s="121">
        <v>44742</v>
      </c>
      <c r="E3" s="39">
        <v>44804</v>
      </c>
      <c r="F3" s="23" t="s">
        <v>32</v>
      </c>
    </row>
    <row r="4" spans="1:6" ht="15">
      <c r="A4" s="5" t="s">
        <v>59</v>
      </c>
      <c r="B4" s="2"/>
      <c r="C4" s="96"/>
      <c r="D4" s="132"/>
      <c r="E4" s="102"/>
      <c r="F4" s="40"/>
    </row>
    <row r="5" spans="1:6" ht="15">
      <c r="A5" s="5"/>
      <c r="B5" s="2" t="s">
        <v>87</v>
      </c>
      <c r="C5" s="94">
        <f>E5-D5</f>
        <v>0</v>
      </c>
      <c r="D5" s="133">
        <v>0</v>
      </c>
      <c r="E5" s="103">
        <v>0</v>
      </c>
      <c r="F5" s="40"/>
    </row>
    <row r="6" spans="1:6" ht="15">
      <c r="A6" s="11"/>
      <c r="B6" s="2" t="s">
        <v>60</v>
      </c>
      <c r="C6" s="94">
        <f>E6-D6</f>
        <v>43281.7</v>
      </c>
      <c r="D6" s="133">
        <v>0</v>
      </c>
      <c r="E6" s="103">
        <v>43281.7</v>
      </c>
      <c r="F6" s="40" t="s">
        <v>113</v>
      </c>
    </row>
    <row r="7" spans="1:6" ht="15">
      <c r="A7" s="11"/>
      <c r="B7" s="2" t="s">
        <v>65</v>
      </c>
      <c r="C7" s="94">
        <f>E7-D7</f>
        <v>0</v>
      </c>
      <c r="D7" s="133">
        <v>0</v>
      </c>
      <c r="E7" s="103">
        <v>0</v>
      </c>
      <c r="F7" s="40"/>
    </row>
    <row r="8" spans="1:6" s="67" customFormat="1" ht="15.75">
      <c r="A8" s="63" t="s">
        <v>79</v>
      </c>
      <c r="B8" s="63"/>
      <c r="C8" s="94">
        <f>E8-D8</f>
        <v>43281.7</v>
      </c>
      <c r="D8" s="134">
        <f>SUM(D5:D7)</f>
        <v>0</v>
      </c>
      <c r="E8" s="104">
        <f>SUM(E5:E7)</f>
        <v>43281.7</v>
      </c>
      <c r="F8" s="72"/>
    </row>
    <row r="9" spans="1:6" ht="12" customHeight="1">
      <c r="A9" s="11"/>
      <c r="B9" s="2"/>
      <c r="C9" s="94"/>
      <c r="D9" s="132"/>
      <c r="E9" s="102"/>
      <c r="F9" s="40"/>
    </row>
    <row r="10" spans="1:6" ht="15">
      <c r="A10" s="5" t="s">
        <v>16</v>
      </c>
      <c r="B10" s="2"/>
      <c r="C10" s="94"/>
      <c r="D10" s="135"/>
      <c r="E10" s="105"/>
      <c r="F10" s="40"/>
    </row>
    <row r="11" spans="1:6" ht="15">
      <c r="A11" s="2"/>
      <c r="B11" s="2" t="s">
        <v>28</v>
      </c>
      <c r="C11" s="94">
        <f aca="true" t="shared" si="0" ref="C11:C33">E11-D11</f>
        <v>4313.700000000001</v>
      </c>
      <c r="D11" s="136">
        <v>9686.8</v>
      </c>
      <c r="E11" s="106">
        <v>14000.5</v>
      </c>
      <c r="F11" s="41">
        <v>3.5</v>
      </c>
    </row>
    <row r="12" spans="1:6" ht="15">
      <c r="A12" s="2"/>
      <c r="B12" s="2" t="s">
        <v>97</v>
      </c>
      <c r="C12" s="94">
        <f t="shared" si="0"/>
        <v>0</v>
      </c>
      <c r="D12" s="136">
        <v>25355</v>
      </c>
      <c r="E12" s="106">
        <v>25355</v>
      </c>
      <c r="F12" s="41">
        <v>99.4</v>
      </c>
    </row>
    <row r="13" spans="1:6" ht="15">
      <c r="A13" s="2"/>
      <c r="B13" s="2" t="s">
        <v>40</v>
      </c>
      <c r="C13" s="94">
        <f t="shared" si="0"/>
        <v>171680.54000000004</v>
      </c>
      <c r="D13" s="136">
        <v>302546.79</v>
      </c>
      <c r="E13" s="106">
        <v>474227.33</v>
      </c>
      <c r="F13" s="41">
        <v>33.9</v>
      </c>
    </row>
    <row r="14" spans="1:6" ht="15">
      <c r="A14" s="2"/>
      <c r="B14" s="2" t="s">
        <v>62</v>
      </c>
      <c r="C14" s="94">
        <f t="shared" si="0"/>
        <v>6951.830000000002</v>
      </c>
      <c r="D14" s="136">
        <v>32667</v>
      </c>
      <c r="E14" s="106">
        <v>39618.83</v>
      </c>
      <c r="F14" s="41">
        <v>52.8</v>
      </c>
    </row>
    <row r="15" spans="1:6" ht="15">
      <c r="A15" s="2"/>
      <c r="B15" s="2" t="s">
        <v>61</v>
      </c>
      <c r="C15" s="94">
        <f t="shared" si="0"/>
        <v>0</v>
      </c>
      <c r="D15" s="136">
        <v>0</v>
      </c>
      <c r="E15" s="106">
        <v>0</v>
      </c>
      <c r="F15" s="41"/>
    </row>
    <row r="16" spans="1:6" ht="15">
      <c r="A16" s="2"/>
      <c r="B16" s="2" t="s">
        <v>88</v>
      </c>
      <c r="C16" s="94">
        <f t="shared" si="0"/>
        <v>0</v>
      </c>
      <c r="D16" s="136">
        <v>0</v>
      </c>
      <c r="E16" s="106">
        <v>0</v>
      </c>
      <c r="F16" s="41"/>
    </row>
    <row r="17" spans="1:6" s="67" customFormat="1" ht="15.75">
      <c r="A17" s="63" t="s">
        <v>80</v>
      </c>
      <c r="B17" s="63"/>
      <c r="C17" s="94">
        <f t="shared" si="0"/>
        <v>182946.07000000007</v>
      </c>
      <c r="D17" s="134">
        <f>SUM(D11:D16)</f>
        <v>370255.58999999997</v>
      </c>
      <c r="E17" s="104">
        <f>SUM(E11:E16)</f>
        <v>553201.66</v>
      </c>
      <c r="F17" s="69"/>
    </row>
    <row r="18" spans="1:6" ht="9.75" customHeight="1">
      <c r="A18" s="2"/>
      <c r="B18" s="4"/>
      <c r="C18" s="94"/>
      <c r="D18" s="136"/>
      <c r="E18" s="106"/>
      <c r="F18" s="41"/>
    </row>
    <row r="19" spans="1:6" s="3" customFormat="1" ht="15">
      <c r="A19" s="5" t="s">
        <v>17</v>
      </c>
      <c r="B19" s="2"/>
      <c r="C19" s="94"/>
      <c r="D19" s="136"/>
      <c r="E19" s="106"/>
      <c r="F19" s="41"/>
    </row>
    <row r="20" spans="1:6" ht="15">
      <c r="A20" s="2"/>
      <c r="B20" s="6" t="s">
        <v>18</v>
      </c>
      <c r="C20" s="94"/>
      <c r="D20" s="136"/>
      <c r="E20" s="106"/>
      <c r="F20" s="41"/>
    </row>
    <row r="21" spans="1:6" ht="15">
      <c r="A21" s="2"/>
      <c r="B21" s="2" t="s">
        <v>29</v>
      </c>
      <c r="C21" s="94">
        <f t="shared" si="0"/>
        <v>1680</v>
      </c>
      <c r="D21" s="136">
        <v>5360</v>
      </c>
      <c r="E21" s="106">
        <v>7040</v>
      </c>
      <c r="F21" s="41">
        <v>64</v>
      </c>
    </row>
    <row r="22" spans="1:6" ht="15">
      <c r="A22" s="2"/>
      <c r="B22" s="2" t="s">
        <v>50</v>
      </c>
      <c r="C22" s="94">
        <f t="shared" si="0"/>
        <v>0</v>
      </c>
      <c r="D22" s="136">
        <v>6000</v>
      </c>
      <c r="E22" s="106">
        <v>6000</v>
      </c>
      <c r="F22" s="41">
        <v>100</v>
      </c>
    </row>
    <row r="23" spans="1:6" ht="15">
      <c r="A23" s="2"/>
      <c r="B23" s="2" t="s">
        <v>36</v>
      </c>
      <c r="C23" s="94">
        <f t="shared" si="0"/>
        <v>135</v>
      </c>
      <c r="D23" s="136">
        <v>16232.8</v>
      </c>
      <c r="E23" s="106">
        <v>16367.8</v>
      </c>
      <c r="F23" s="41">
        <v>96.3</v>
      </c>
    </row>
    <row r="24" spans="1:6" ht="15">
      <c r="A24" s="2"/>
      <c r="B24" s="2" t="s">
        <v>37</v>
      </c>
      <c r="C24" s="94">
        <f t="shared" si="0"/>
        <v>8595.879999999997</v>
      </c>
      <c r="D24" s="136">
        <v>36399.83</v>
      </c>
      <c r="E24" s="106">
        <v>44995.71</v>
      </c>
      <c r="F24" s="41">
        <v>100</v>
      </c>
    </row>
    <row r="25" spans="1:6" ht="15">
      <c r="A25" s="2"/>
      <c r="B25" s="2" t="s">
        <v>69</v>
      </c>
      <c r="C25" s="94">
        <f t="shared" si="0"/>
        <v>0</v>
      </c>
      <c r="D25" s="136">
        <v>78235</v>
      </c>
      <c r="E25" s="106">
        <v>78235</v>
      </c>
      <c r="F25" s="41">
        <v>97.8</v>
      </c>
    </row>
    <row r="26" spans="1:6" ht="15">
      <c r="A26" s="2"/>
      <c r="B26" s="2" t="s">
        <v>30</v>
      </c>
      <c r="C26" s="94">
        <f t="shared" si="0"/>
        <v>2380</v>
      </c>
      <c r="D26" s="136">
        <v>5091.15</v>
      </c>
      <c r="E26" s="106">
        <v>7471.15</v>
      </c>
      <c r="F26" s="41">
        <v>49.8</v>
      </c>
    </row>
    <row r="27" spans="1:6" ht="15">
      <c r="A27" s="2"/>
      <c r="B27" s="2" t="s">
        <v>41</v>
      </c>
      <c r="C27" s="94">
        <f t="shared" si="0"/>
        <v>21540</v>
      </c>
      <c r="D27" s="136">
        <v>192678.63</v>
      </c>
      <c r="E27" s="106">
        <v>214218.63</v>
      </c>
      <c r="F27" s="41">
        <v>69.1</v>
      </c>
    </row>
    <row r="28" spans="1:6" ht="15">
      <c r="A28" s="2"/>
      <c r="B28" s="2" t="s">
        <v>63</v>
      </c>
      <c r="C28" s="94">
        <f t="shared" si="0"/>
        <v>0</v>
      </c>
      <c r="D28" s="136">
        <v>0</v>
      </c>
      <c r="E28" s="106">
        <v>0</v>
      </c>
      <c r="F28" s="41"/>
    </row>
    <row r="29" spans="1:6" ht="15">
      <c r="A29" s="2"/>
      <c r="B29" s="2" t="s">
        <v>42</v>
      </c>
      <c r="C29" s="94">
        <f t="shared" si="0"/>
        <v>4350.099999999999</v>
      </c>
      <c r="D29" s="136">
        <v>7999.8</v>
      </c>
      <c r="E29" s="106">
        <v>12349.9</v>
      </c>
      <c r="F29" s="41">
        <v>2.1</v>
      </c>
    </row>
    <row r="30" spans="1:6" ht="15">
      <c r="A30" s="2"/>
      <c r="B30" s="2" t="s">
        <v>51</v>
      </c>
      <c r="C30" s="94">
        <f t="shared" si="0"/>
        <v>66477.85</v>
      </c>
      <c r="D30" s="136">
        <v>233798.98</v>
      </c>
      <c r="E30" s="106">
        <v>300276.83</v>
      </c>
      <c r="F30" s="41">
        <v>85.8</v>
      </c>
    </row>
    <row r="31" spans="1:6" ht="15">
      <c r="A31" s="2"/>
      <c r="B31" s="2" t="s">
        <v>23</v>
      </c>
      <c r="C31" s="116">
        <f t="shared" si="0"/>
        <v>87615.91999999998</v>
      </c>
      <c r="D31" s="136">
        <v>287469.7</v>
      </c>
      <c r="E31" s="106">
        <v>375085.62</v>
      </c>
      <c r="F31" s="41">
        <v>93.8</v>
      </c>
    </row>
    <row r="32" spans="1:6" ht="15">
      <c r="A32" s="2"/>
      <c r="B32" s="2" t="s">
        <v>52</v>
      </c>
      <c r="C32" s="116">
        <f t="shared" si="0"/>
        <v>22650</v>
      </c>
      <c r="D32" s="136">
        <v>343883.43</v>
      </c>
      <c r="E32" s="106">
        <v>366533.43</v>
      </c>
      <c r="F32" s="41">
        <v>56.4</v>
      </c>
    </row>
    <row r="33" spans="1:6" s="67" customFormat="1" ht="15.75">
      <c r="A33" s="63" t="s">
        <v>81</v>
      </c>
      <c r="B33" s="63"/>
      <c r="C33" s="116">
        <f t="shared" si="0"/>
        <v>215424.75</v>
      </c>
      <c r="D33" s="134">
        <f>SUM(D21:D32)</f>
        <v>1213149.32</v>
      </c>
      <c r="E33" s="104">
        <f>SUM(E21:E32)</f>
        <v>1428574.07</v>
      </c>
      <c r="F33" s="83"/>
    </row>
    <row r="34" spans="1:6" s="67" customFormat="1" ht="15.75">
      <c r="A34" s="63"/>
      <c r="B34" s="63"/>
      <c r="C34" s="118"/>
      <c r="D34" s="134"/>
      <c r="E34" s="104"/>
      <c r="F34" s="83"/>
    </row>
    <row r="35" spans="1:6" ht="15">
      <c r="A35" s="2"/>
      <c r="B35" s="2"/>
      <c r="C35" s="117"/>
      <c r="D35" s="131" t="s">
        <v>58</v>
      </c>
      <c r="E35" s="101" t="s">
        <v>58</v>
      </c>
      <c r="F35" s="21" t="s">
        <v>31</v>
      </c>
    </row>
    <row r="36" spans="1:6" ht="15">
      <c r="A36" s="5" t="s">
        <v>100</v>
      </c>
      <c r="C36" s="117" t="s">
        <v>55</v>
      </c>
      <c r="D36" s="121">
        <v>44742</v>
      </c>
      <c r="E36" s="39">
        <v>44804</v>
      </c>
      <c r="F36" s="23" t="s">
        <v>32</v>
      </c>
    </row>
    <row r="37" spans="1:6" ht="15">
      <c r="A37" s="5"/>
      <c r="B37" s="2" t="s">
        <v>98</v>
      </c>
      <c r="C37" s="116">
        <f>E37-D37</f>
        <v>14780</v>
      </c>
      <c r="D37" s="137">
        <v>97360</v>
      </c>
      <c r="E37" s="107">
        <v>112140</v>
      </c>
      <c r="F37" s="23" t="s">
        <v>114</v>
      </c>
    </row>
    <row r="38" spans="1:6" s="67" customFormat="1" ht="15.75">
      <c r="A38" s="63" t="s">
        <v>99</v>
      </c>
      <c r="B38" s="63"/>
      <c r="C38" s="116">
        <f aca="true" t="shared" si="1" ref="C38:C59">E38-D38</f>
        <v>14780</v>
      </c>
      <c r="D38" s="138">
        <f>SUM(D37)</f>
        <v>97360</v>
      </c>
      <c r="E38" s="108">
        <f>SUM(E37)</f>
        <v>112140</v>
      </c>
      <c r="F38" s="70"/>
    </row>
    <row r="39" spans="1:6" ht="15">
      <c r="A39" s="5"/>
      <c r="B39" s="2"/>
      <c r="C39" s="116"/>
      <c r="D39" s="121"/>
      <c r="E39" s="39"/>
      <c r="F39" s="23"/>
    </row>
    <row r="40" spans="1:6" ht="15">
      <c r="A40" s="5" t="s">
        <v>19</v>
      </c>
      <c r="B40" s="2"/>
      <c r="C40" s="116"/>
      <c r="D40" s="121"/>
      <c r="E40" s="39"/>
      <c r="F40" s="23"/>
    </row>
    <row r="41" spans="1:6" ht="15">
      <c r="A41" s="2"/>
      <c r="B41" s="2" t="s">
        <v>53</v>
      </c>
      <c r="C41" s="116">
        <f t="shared" si="1"/>
        <v>38540.99999999999</v>
      </c>
      <c r="D41" s="136">
        <v>55959.73</v>
      </c>
      <c r="E41" s="106">
        <v>94500.73</v>
      </c>
      <c r="F41" s="73">
        <v>62.2</v>
      </c>
    </row>
    <row r="42" spans="1:6" ht="15">
      <c r="A42" s="2"/>
      <c r="B42" s="2" t="s">
        <v>104</v>
      </c>
      <c r="C42" s="116">
        <f t="shared" si="1"/>
        <v>0</v>
      </c>
      <c r="D42" s="136">
        <v>5560</v>
      </c>
      <c r="E42" s="106">
        <v>5560</v>
      </c>
      <c r="F42" s="90">
        <v>27.8</v>
      </c>
    </row>
    <row r="43" spans="1:6" s="67" customFormat="1" ht="15.75">
      <c r="A43" s="63" t="s">
        <v>82</v>
      </c>
      <c r="B43" s="63"/>
      <c r="C43" s="116">
        <f t="shared" si="1"/>
        <v>38540.99999999999</v>
      </c>
      <c r="D43" s="138">
        <f>SUM(D41+D42)</f>
        <v>61519.73</v>
      </c>
      <c r="E43" s="108">
        <f>SUM(E41+E42)</f>
        <v>100060.73</v>
      </c>
      <c r="F43" s="70"/>
    </row>
    <row r="44" spans="1:6" ht="15">
      <c r="A44" s="2"/>
      <c r="B44" s="2"/>
      <c r="C44" s="116"/>
      <c r="F44" s="43"/>
    </row>
    <row r="45" spans="1:6" ht="15">
      <c r="A45" s="5" t="s">
        <v>20</v>
      </c>
      <c r="B45" s="2"/>
      <c r="C45" s="116"/>
      <c r="F45" s="43"/>
    </row>
    <row r="46" spans="1:6" ht="15">
      <c r="A46" s="2"/>
      <c r="B46" s="2" t="s">
        <v>43</v>
      </c>
      <c r="C46" s="116">
        <f t="shared" si="1"/>
        <v>209652.89</v>
      </c>
      <c r="D46" s="136">
        <v>500781</v>
      </c>
      <c r="E46" s="106">
        <v>710433.89</v>
      </c>
      <c r="F46" s="42">
        <v>61.8</v>
      </c>
    </row>
    <row r="47" spans="1:6" s="3" customFormat="1" ht="15">
      <c r="A47" s="2"/>
      <c r="B47" s="2" t="s">
        <v>24</v>
      </c>
      <c r="C47" s="116"/>
      <c r="D47" s="136"/>
      <c r="E47" s="106"/>
      <c r="F47" s="42"/>
    </row>
    <row r="48" spans="1:6" s="3" customFormat="1" ht="15">
      <c r="A48" s="2"/>
      <c r="B48" s="2" t="s">
        <v>27</v>
      </c>
      <c r="C48" s="116"/>
      <c r="D48" s="136"/>
      <c r="E48" s="106"/>
      <c r="F48" s="42"/>
    </row>
    <row r="49" spans="1:6" s="3" customFormat="1" ht="15">
      <c r="A49" s="2"/>
      <c r="B49" s="2" t="s">
        <v>54</v>
      </c>
      <c r="C49" s="116">
        <f t="shared" si="1"/>
        <v>695153.7200000002</v>
      </c>
      <c r="D49" s="136">
        <v>1449058.02</v>
      </c>
      <c r="E49" s="106">
        <v>2144211.74</v>
      </c>
      <c r="F49" s="42">
        <v>73.9</v>
      </c>
    </row>
    <row r="50" spans="1:6" s="3" customFormat="1" ht="15">
      <c r="A50" s="2"/>
      <c r="B50" s="2" t="s">
        <v>109</v>
      </c>
      <c r="C50" s="116">
        <f t="shared" si="1"/>
        <v>1122.4</v>
      </c>
      <c r="D50" s="136">
        <v>3365.6</v>
      </c>
      <c r="E50" s="106">
        <v>4488</v>
      </c>
      <c r="F50" s="42">
        <v>74.8</v>
      </c>
    </row>
    <row r="51" spans="1:6" s="3" customFormat="1" ht="15">
      <c r="A51" s="2"/>
      <c r="B51" s="2" t="s">
        <v>73</v>
      </c>
      <c r="C51" s="116">
        <f t="shared" si="1"/>
        <v>-23345</v>
      </c>
      <c r="D51" s="136">
        <v>-86637</v>
      </c>
      <c r="E51" s="106">
        <v>-109982</v>
      </c>
      <c r="F51" s="42"/>
    </row>
    <row r="52" spans="1:6" s="67" customFormat="1" ht="15.75">
      <c r="A52" s="63" t="s">
        <v>83</v>
      </c>
      <c r="B52" s="63"/>
      <c r="C52" s="116">
        <f t="shared" si="1"/>
        <v>882584.0100000002</v>
      </c>
      <c r="D52" s="134">
        <f>SUM(D46:D51)</f>
        <v>1866567.62</v>
      </c>
      <c r="E52" s="104">
        <f>SUM(E46:E51)</f>
        <v>2749151.6300000004</v>
      </c>
      <c r="F52" s="71"/>
    </row>
    <row r="53" spans="1:6" s="3" customFormat="1" ht="15">
      <c r="A53" s="2"/>
      <c r="B53" s="2"/>
      <c r="C53" s="116"/>
      <c r="D53" s="136"/>
      <c r="E53" s="106"/>
      <c r="F53" s="42"/>
    </row>
    <row r="54" spans="1:6" s="49" customFormat="1" ht="15.75">
      <c r="A54" s="46"/>
      <c r="B54" s="47" t="s">
        <v>68</v>
      </c>
      <c r="C54" s="116">
        <f t="shared" si="1"/>
        <v>1377557.5300000007</v>
      </c>
      <c r="D54" s="140">
        <f>D8+D17+D33+D43+D52+D38</f>
        <v>3608852.2600000002</v>
      </c>
      <c r="E54" s="110">
        <f>E8+E17+E33+E43+E52+E38</f>
        <v>4986409.790000001</v>
      </c>
      <c r="F54" s="48">
        <v>42.8</v>
      </c>
    </row>
    <row r="55" spans="1:6" ht="15">
      <c r="A55" s="12"/>
      <c r="C55" s="116"/>
      <c r="D55" s="136"/>
      <c r="E55" s="106"/>
      <c r="F55" s="44"/>
    </row>
    <row r="56" spans="1:6" s="8" customFormat="1" ht="15">
      <c r="A56" s="11" t="s">
        <v>25</v>
      </c>
      <c r="B56" s="2"/>
      <c r="C56" s="116"/>
      <c r="D56" s="141"/>
      <c r="E56" s="111"/>
      <c r="F56" s="45"/>
    </row>
    <row r="57" spans="1:6" s="8" customFormat="1" ht="15">
      <c r="A57" s="11"/>
      <c r="B57" s="2" t="s">
        <v>70</v>
      </c>
      <c r="C57" s="116">
        <f t="shared" si="1"/>
        <v>0</v>
      </c>
      <c r="D57" s="127">
        <v>0</v>
      </c>
      <c r="E57" s="35">
        <v>0</v>
      </c>
      <c r="F57" s="43">
        <v>0</v>
      </c>
    </row>
    <row r="58" spans="1:3" ht="15">
      <c r="A58" s="13"/>
      <c r="C58" s="116"/>
    </row>
    <row r="59" spans="2:6" s="13" customFormat="1" ht="15">
      <c r="B59" s="13" t="s">
        <v>71</v>
      </c>
      <c r="C59" s="116">
        <f t="shared" si="1"/>
        <v>1377557.5300000007</v>
      </c>
      <c r="D59" s="126">
        <f>SUM(D54:D57)</f>
        <v>3608852.2600000002</v>
      </c>
      <c r="E59" s="99">
        <f>SUM(E54:E57)</f>
        <v>4986409.790000001</v>
      </c>
      <c r="F59" s="55">
        <v>54.2</v>
      </c>
    </row>
    <row r="60" ht="15">
      <c r="A60" s="13"/>
    </row>
    <row r="61" spans="2:5" ht="14.25">
      <c r="B61" s="14" t="s">
        <v>111</v>
      </c>
      <c r="C61" s="14"/>
      <c r="D61" s="142" t="s">
        <v>85</v>
      </c>
      <c r="E61" s="112" t="s">
        <v>85</v>
      </c>
    </row>
    <row r="62" spans="2:5" ht="15">
      <c r="B62" s="15"/>
      <c r="C62" s="82" t="s">
        <v>84</v>
      </c>
      <c r="D62" s="143">
        <v>44742</v>
      </c>
      <c r="E62" s="113">
        <v>44804</v>
      </c>
    </row>
    <row r="63" spans="2:5" ht="15">
      <c r="B63" s="15"/>
      <c r="C63" s="20"/>
      <c r="D63" s="129"/>
      <c r="E63" s="80"/>
    </row>
    <row r="64" spans="2:5" ht="15">
      <c r="B64" s="16" t="s">
        <v>21</v>
      </c>
      <c r="C64" s="18">
        <f>E64-D64</f>
        <v>336189.06999999937</v>
      </c>
      <c r="D64" s="92">
        <v>6661378.99</v>
      </c>
      <c r="E64" s="77">
        <v>6997568.06</v>
      </c>
    </row>
    <row r="65" spans="2:5" ht="15">
      <c r="B65" s="56" t="s">
        <v>74</v>
      </c>
      <c r="C65" s="86">
        <f>E65-D65</f>
        <v>18875.569999999832</v>
      </c>
      <c r="D65" s="91">
        <v>2158719.43</v>
      </c>
      <c r="E65" s="78">
        <v>2177595</v>
      </c>
    </row>
    <row r="66" spans="2:5" ht="15">
      <c r="B66" s="54" t="s">
        <v>75</v>
      </c>
      <c r="C66" s="18">
        <f>E66-D66</f>
        <v>355064.63999999873</v>
      </c>
      <c r="D66" s="130">
        <f>D64+D65</f>
        <v>8820098.42</v>
      </c>
      <c r="E66" s="79">
        <f>E64+E65</f>
        <v>9175163.059999999</v>
      </c>
    </row>
    <row r="67" spans="2:5" ht="15">
      <c r="B67" s="16" t="s">
        <v>22</v>
      </c>
      <c r="C67" s="119">
        <f>E67-D67</f>
        <v>-5992</v>
      </c>
      <c r="D67" s="92">
        <v>8249</v>
      </c>
      <c r="E67" s="77">
        <v>2257</v>
      </c>
    </row>
    <row r="68" spans="2:5" ht="15">
      <c r="B68" s="16"/>
      <c r="C68" s="18"/>
      <c r="D68" s="92"/>
      <c r="E68" s="77"/>
    </row>
  </sheetData>
  <sheetProtection/>
  <mergeCells count="1">
    <mergeCell ref="A1:F1"/>
  </mergeCells>
  <printOptions/>
  <pageMargins left="0.61" right="0.27" top="0.38" bottom="0.7" header="0.17" footer="0.41"/>
  <pageSetup horizontalDpi="600" verticalDpi="600" orientation="landscape" paperSize="9" r:id="rId1"/>
  <headerFooter alignWithMargins="0">
    <oddFooter>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GreyHound</cp:lastModifiedBy>
  <cp:lastPrinted>2022-04-29T06:59:18Z</cp:lastPrinted>
  <dcterms:created xsi:type="dcterms:W3CDTF">2003-05-20T06:48:53Z</dcterms:created>
  <dcterms:modified xsi:type="dcterms:W3CDTF">2022-09-13T11:20:55Z</dcterms:modified>
  <cp:category/>
  <cp:version/>
  <cp:contentType/>
  <cp:contentStatus/>
</cp:coreProperties>
</file>