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bor hospodaření obce\2020\"/>
    </mc:Choice>
  </mc:AlternateContent>
  <xr:revisionPtr revIDLastSave="0" documentId="13_ncr:1_{5585DAAC-47EE-4948-802F-16525F09079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příjmy" sheetId="4" r:id="rId1"/>
    <sheet name="výdaje" sheetId="5" r:id="rId2"/>
  </sheets>
  <calcPr calcId="181029"/>
</workbook>
</file>

<file path=xl/calcChain.xml><?xml version="1.0" encoding="utf-8"?>
<calcChain xmlns="http://schemas.openxmlformats.org/spreadsheetml/2006/main">
  <c r="F69" i="4" l="1"/>
  <c r="D69" i="4" s="1"/>
  <c r="E69" i="4"/>
  <c r="C67" i="4"/>
  <c r="D67" i="4"/>
  <c r="C68" i="4"/>
  <c r="D68" i="4"/>
  <c r="C70" i="4"/>
  <c r="D70" i="4"/>
  <c r="F59" i="4"/>
  <c r="F50" i="4"/>
  <c r="F61" i="4" s="1"/>
  <c r="F20" i="4"/>
  <c r="D18" i="4"/>
  <c r="E59" i="4"/>
  <c r="E50" i="4"/>
  <c r="E20" i="4"/>
  <c r="D68" i="5"/>
  <c r="D56" i="5"/>
  <c r="D61" i="5" s="1"/>
  <c r="D54" i="5"/>
  <c r="D44" i="5"/>
  <c r="D39" i="5"/>
  <c r="D34" i="5"/>
  <c r="D18" i="5"/>
  <c r="D8" i="5"/>
  <c r="E54" i="5"/>
  <c r="E68" i="5"/>
  <c r="C68" i="5" s="1"/>
  <c r="C66" i="5"/>
  <c r="C67" i="5"/>
  <c r="C69" i="5"/>
  <c r="C69" i="4" l="1"/>
  <c r="E61" i="4"/>
  <c r="C11" i="5"/>
  <c r="E18" i="5"/>
  <c r="C18" i="5" s="1"/>
  <c r="D58" i="4"/>
  <c r="D57" i="4"/>
  <c r="D53" i="4"/>
  <c r="D12" i="4"/>
  <c r="D15" i="4"/>
  <c r="D16" i="4"/>
  <c r="C51" i="5"/>
  <c r="C59" i="5"/>
  <c r="C52" i="5"/>
  <c r="C53" i="5"/>
  <c r="C47" i="5"/>
  <c r="C43" i="5"/>
  <c r="C42" i="5"/>
  <c r="C38" i="5"/>
  <c r="C22" i="5"/>
  <c r="C23" i="5"/>
  <c r="C24" i="5"/>
  <c r="C25" i="5"/>
  <c r="C26" i="5"/>
  <c r="C27" i="5"/>
  <c r="C28" i="5"/>
  <c r="C29" i="5"/>
  <c r="C30" i="5"/>
  <c r="C31" i="5"/>
  <c r="C32" i="5"/>
  <c r="C33" i="5"/>
  <c r="C13" i="5"/>
  <c r="C14" i="5"/>
  <c r="C15" i="5"/>
  <c r="C16" i="5"/>
  <c r="C17" i="5"/>
  <c r="C12" i="5"/>
  <c r="C6" i="5"/>
  <c r="C7" i="5"/>
  <c r="C5" i="5"/>
  <c r="D49" i="4"/>
  <c r="D54" i="4"/>
  <c r="D55" i="4"/>
  <c r="D56" i="4"/>
  <c r="D46" i="4"/>
  <c r="D47" i="4"/>
  <c r="D48" i="4"/>
  <c r="D45" i="4"/>
  <c r="D24" i="4"/>
  <c r="D25" i="4"/>
  <c r="D27" i="4"/>
  <c r="D28" i="4"/>
  <c r="D29" i="4"/>
  <c r="D30" i="4"/>
  <c r="D32" i="4"/>
  <c r="D33" i="4"/>
  <c r="D34" i="4"/>
  <c r="D35" i="4"/>
  <c r="D36" i="4"/>
  <c r="D37" i="4"/>
  <c r="D38" i="4"/>
  <c r="D39" i="4"/>
  <c r="D6" i="4"/>
  <c r="D7" i="4"/>
  <c r="D8" i="4"/>
  <c r="D9" i="4"/>
  <c r="D10" i="4"/>
  <c r="D11" i="4"/>
  <c r="D13" i="4"/>
  <c r="D14" i="4"/>
  <c r="D17" i="4"/>
  <c r="D19" i="4"/>
  <c r="D5" i="4"/>
  <c r="C54" i="5"/>
  <c r="E44" i="5"/>
  <c r="C44" i="5" s="1"/>
  <c r="E39" i="5"/>
  <c r="C39" i="5" s="1"/>
  <c r="E34" i="5"/>
  <c r="C34" i="5" s="1"/>
  <c r="E8" i="5"/>
  <c r="C8" i="5" s="1"/>
  <c r="G69" i="4"/>
  <c r="G20" i="4"/>
  <c r="G50" i="4"/>
  <c r="G59" i="4"/>
  <c r="C46" i="4"/>
  <c r="C54" i="4"/>
  <c r="C48" i="4"/>
  <c r="C49" i="4"/>
  <c r="C47" i="4"/>
  <c r="C24" i="4"/>
  <c r="C25" i="4"/>
  <c r="C28" i="4"/>
  <c r="C32" i="4"/>
  <c r="C33" i="4"/>
  <c r="C36" i="4"/>
  <c r="C37" i="4"/>
  <c r="C38" i="4"/>
  <c r="C39" i="4"/>
  <c r="C45" i="4"/>
  <c r="C6" i="4"/>
  <c r="C7" i="4"/>
  <c r="C8" i="4"/>
  <c r="C9" i="4"/>
  <c r="C11" i="4"/>
  <c r="C13" i="4"/>
  <c r="C14" i="4"/>
  <c r="C16" i="4"/>
  <c r="C19" i="4"/>
  <c r="C5" i="4"/>
  <c r="G61" i="4" l="1"/>
  <c r="E56" i="5"/>
  <c r="E61" i="5" s="1"/>
  <c r="D61" i="4"/>
  <c r="D50" i="4"/>
  <c r="D20" i="4"/>
  <c r="D59" i="4"/>
  <c r="C61" i="4"/>
  <c r="C56" i="5" l="1"/>
  <c r="C61" i="5"/>
</calcChain>
</file>

<file path=xl/sharedStrings.xml><?xml version="1.0" encoding="utf-8"?>
<sst xmlns="http://schemas.openxmlformats.org/spreadsheetml/2006/main" count="150" uniqueCount="119">
  <si>
    <t xml:space="preserve">I.  VLASTNÍ  PŘÍJMY                                                                 </t>
  </si>
  <si>
    <t xml:space="preserve">Třída 1  -  Daňové   příjmy                </t>
  </si>
  <si>
    <t xml:space="preserve">Daň z příjmu právnických osob     </t>
  </si>
  <si>
    <t xml:space="preserve">Daň z přidané hodnoty     </t>
  </si>
  <si>
    <t>Poplatek za likvidaci komunálního odpadu</t>
  </si>
  <si>
    <t xml:space="preserve">Poplatek ze psů     </t>
  </si>
  <si>
    <t xml:space="preserve">Správní poplatky     </t>
  </si>
  <si>
    <t xml:space="preserve">Třída 2  -  Nedaňové příjmy </t>
  </si>
  <si>
    <t xml:space="preserve">Průmyslová a ostatní odvětví hospodářství     </t>
  </si>
  <si>
    <t xml:space="preserve">Pitná voda - vodné    </t>
  </si>
  <si>
    <t xml:space="preserve">Služby pro obyvatelsvo     </t>
  </si>
  <si>
    <t>Všeobecná veřejná správa a služby</t>
  </si>
  <si>
    <t xml:space="preserve">Příjmy z poskytnutých služeb a výrobků </t>
  </si>
  <si>
    <t>Příjmy z úroků</t>
  </si>
  <si>
    <t>II. PŘIJATÉ DOTACE – TŘÍDA 4</t>
  </si>
  <si>
    <t xml:space="preserve">Neinv. dotace ze státního rozpočtu      </t>
  </si>
  <si>
    <t>VÝDAJE</t>
  </si>
  <si>
    <t xml:space="preserve">Skupina   2  -  průmyslová  a ostatní odvětví hospodářství  </t>
  </si>
  <si>
    <t>Skupina 3 – vzdělávání ,kultura,sdělovací prostředky,tělovýchova, bydlení,</t>
  </si>
  <si>
    <t>komunální služby,ochrana život.prostředí,ochrana přírody</t>
  </si>
  <si>
    <t>Skupina 5 – bezpečnost státu a právní ochrana</t>
  </si>
  <si>
    <t>Skupina 6 – všeobecná veřejná správa a služby</t>
  </si>
  <si>
    <t>Základní běžný účet</t>
  </si>
  <si>
    <t>Pokladna</t>
  </si>
  <si>
    <t xml:space="preserve">Sběr a svoz ostatních odpadů </t>
  </si>
  <si>
    <t>Činnost místní správy - platy zam., SP, ZP, materiál, služby, telefon, knihy,</t>
  </si>
  <si>
    <t>FINANCOVÁNÍ</t>
  </si>
  <si>
    <t xml:space="preserve">za kopírování, půjčení strojů, dovoz mater.      </t>
  </si>
  <si>
    <t xml:space="preserve">služby pošt, ost.služby, mikroregiony, plyn, zákonné pojištění, </t>
  </si>
  <si>
    <t xml:space="preserve">Silnice - posypový materiál, pluhování </t>
  </si>
  <si>
    <t>Činnosti knihovnické - odměna</t>
  </si>
  <si>
    <t>Bytové hospodářství - el. energie</t>
  </si>
  <si>
    <t>RS</t>
  </si>
  <si>
    <t>%</t>
  </si>
  <si>
    <t xml:space="preserve">Ostatní náležitosti sdělovacích prostředků - za Naše listy     </t>
  </si>
  <si>
    <t>Příjmy z pronájmu ostatních nemovitostí - Ždírecká hosp.</t>
  </si>
  <si>
    <t>Daň z nemovitostí</t>
  </si>
  <si>
    <t>Rozhlas a televize - poplatek za rozhlas</t>
  </si>
  <si>
    <t>Záležitosti  SPOZ - dárkové balíčky</t>
  </si>
  <si>
    <t>Činnosti knihovnické - internet, poplatek MK</t>
  </si>
  <si>
    <t>Pohřebnictví - nájem hrobových míst</t>
  </si>
  <si>
    <t>Pitná voda - materiál, el.energie, rozbor, práce hydrant, výměna vodoměru</t>
  </si>
  <si>
    <t>Veřejné osvětlení - el.energie, oprava</t>
  </si>
  <si>
    <t>Komunální služby a územní rozvoj - mater.lepenka,bruska,benzín - stroje</t>
  </si>
  <si>
    <t>Zatupitelstva obcí - odměny, SP, ZP</t>
  </si>
  <si>
    <t>Zemědělství, lesní hospodářství a rybářství</t>
  </si>
  <si>
    <t>Pěstební činnost</t>
  </si>
  <si>
    <t>Komunální služby a územ.rozvoj</t>
  </si>
  <si>
    <t>Využívání a zneškodňování komun. odpadů</t>
  </si>
  <si>
    <t>Bytové hospodářství</t>
  </si>
  <si>
    <t>Příjmy z prodeje zboží</t>
  </si>
  <si>
    <t>Ostatní záležitosti kultury</t>
  </si>
  <si>
    <t>Sběr a svoz komunálních odpadů</t>
  </si>
  <si>
    <t>Péče o vzhled obce - zaměstnanec ÚP, dohoda</t>
  </si>
  <si>
    <t>Požární ochrana - dobrovolná část - hadice, el.energie, nafta, školení, opravy</t>
  </si>
  <si>
    <t>pohonné hmoty, sl.peněž.ústavů,povinné ručení, pokladna</t>
  </si>
  <si>
    <t>navýšení</t>
  </si>
  <si>
    <t>Daň z příjmů práv.osob za obbce</t>
  </si>
  <si>
    <t>Přijaté neinvestiční dary</t>
  </si>
  <si>
    <t xml:space="preserve">stav k </t>
  </si>
  <si>
    <t>Výdaje z finančních operací - úroky, bankovní poplatky, platby daní</t>
  </si>
  <si>
    <t>Skupina   1  -  zemědělství, lesní hospodářství a rybářství</t>
  </si>
  <si>
    <t>Pěstební činnost - les</t>
  </si>
  <si>
    <t>Úpravy drobných vodních toků</t>
  </si>
  <si>
    <t>Odvádění a čist.odp.vod, nak. S kal</t>
  </si>
  <si>
    <t>Pohřebnictví</t>
  </si>
  <si>
    <t>od 31.10.2008</t>
  </si>
  <si>
    <t>Správa v lesním hospodářství</t>
  </si>
  <si>
    <t>Příjmy celkem  Kč</t>
  </si>
  <si>
    <t>Podnik. a restrukt. v zeměd.a potrav.- pronájem pozemků</t>
  </si>
  <si>
    <t xml:space="preserve">Výdaje celkem </t>
  </si>
  <si>
    <t>Ostatní zájmová činnost a rekreace - spolky dotace</t>
  </si>
  <si>
    <t>Splátka úvěru - dlouhodobý</t>
  </si>
  <si>
    <t>Výdaje celkem i s financováním</t>
  </si>
  <si>
    <t>Daň z příjmů práv.osob za obce</t>
  </si>
  <si>
    <t>Platby daní a poplatků SR (daň z příjmů PO za obec)</t>
  </si>
  <si>
    <t>Účet v ČNB</t>
  </si>
  <si>
    <t>celkem oba bankovní účty</t>
  </si>
  <si>
    <t>Daňové příjmy celkem</t>
  </si>
  <si>
    <t>Nedaňové příjmy celkem</t>
  </si>
  <si>
    <t>Přijaté dotace celkem</t>
  </si>
  <si>
    <t>Skupina 1 celkem</t>
  </si>
  <si>
    <t>Skupina 2 celkem</t>
  </si>
  <si>
    <t>Skupina 3 celkem</t>
  </si>
  <si>
    <t>Skupina 5 celkem</t>
  </si>
  <si>
    <t>Skupina 6 celkem</t>
  </si>
  <si>
    <t>rozdíl</t>
  </si>
  <si>
    <t>stav k</t>
  </si>
  <si>
    <t>Kanalizace</t>
  </si>
  <si>
    <t>Ozdrav.hosp.zvířat,pol.a sp.pl</t>
  </si>
  <si>
    <t>Vodní díla v zemědělské krajině</t>
  </si>
  <si>
    <t>Daň z příjmu FO placená plátci</t>
  </si>
  <si>
    <t>Daň z příjmu FO placená poplatníky</t>
  </si>
  <si>
    <t>Daň z příjmu FO vybír.srážkou</t>
  </si>
  <si>
    <t>Daň z hazardních her</t>
  </si>
  <si>
    <t>Silnice</t>
  </si>
  <si>
    <t>Ostatní zájmová činnost a rekreace - dary ZOO</t>
  </si>
  <si>
    <t>Neinv.přijaté transfery od obcí</t>
  </si>
  <si>
    <t>Dopravní obslužnost</t>
  </si>
  <si>
    <t>Ostatní služby a činnosti - oblast sociální péče</t>
  </si>
  <si>
    <t>Skupina 4 celkem</t>
  </si>
  <si>
    <t>Skupina 4 – sociální věci a politika zaměstnanosti</t>
  </si>
  <si>
    <t>Ost. zál. kult., círk.,sděl. prostředků</t>
  </si>
  <si>
    <t>Odvádění a čistění odpadních vod, nak. s kal</t>
  </si>
  <si>
    <t>Krizová opatření</t>
  </si>
  <si>
    <t>Poplatek za lázeňský nebo rekreač. pobyt</t>
  </si>
  <si>
    <t>Odvody za odnětí půdy - z. p. f.</t>
  </si>
  <si>
    <t>Neinv.přijaté transfery z všeobecné pokladní správy SR</t>
  </si>
  <si>
    <t>Neinv. přijaté transfery od krajů</t>
  </si>
  <si>
    <t>Ost. invest. přijaté transfery ze SR</t>
  </si>
  <si>
    <t>Invest. přijaté transfery od krajů</t>
  </si>
  <si>
    <t>Vnitřní obchod - dotace na provoz prodejny</t>
  </si>
  <si>
    <t>100</t>
  </si>
  <si>
    <t>Volby do zastup. kraje</t>
  </si>
  <si>
    <t>Rozbor hospodaření obce Ždírec ke dni 31.12.2020</t>
  </si>
  <si>
    <t>Stav k 31.12.2020</t>
  </si>
  <si>
    <t>Zruš. odvod z loterií kromě VHP</t>
  </si>
  <si>
    <t>59,4</t>
  </si>
  <si>
    <t>93,6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</si>
</sst>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63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i/>
      <u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u val="singleAccounting"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u val="double"/>
      <sz val="11"/>
      <name val="Times New Roman CE"/>
      <family val="1"/>
      <charset val="238"/>
    </font>
    <font>
      <sz val="11"/>
      <name val="Arial CE"/>
      <family val="2"/>
      <charset val="238"/>
    </font>
    <font>
      <b/>
      <i/>
      <sz val="11"/>
      <name val="Times New Roman CE"/>
      <family val="1"/>
      <charset val="238"/>
    </font>
    <font>
      <u/>
      <sz val="11"/>
      <name val="Times New Roman CE"/>
      <family val="1"/>
      <charset val="238"/>
    </font>
    <font>
      <sz val="11"/>
      <color indexed="55"/>
      <name val="Arial CE"/>
      <family val="2"/>
      <charset val="238"/>
    </font>
    <font>
      <u val="singleAccounting"/>
      <sz val="16"/>
      <color indexed="8"/>
      <name val="Arial CE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u/>
      <sz val="11"/>
      <name val="Times New Roman CE"/>
      <charset val="238"/>
    </font>
    <font>
      <b/>
      <sz val="10"/>
      <name val="Arial CE"/>
      <charset val="238"/>
    </font>
    <font>
      <b/>
      <i/>
      <sz val="11"/>
      <name val="Times New Roman CE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Times New Roman CE"/>
      <family val="1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Arial CE"/>
      <charset val="238"/>
    </font>
    <font>
      <sz val="11"/>
      <color theme="1"/>
      <name val="Arial CE"/>
      <family val="2"/>
      <charset val="238"/>
    </font>
    <font>
      <sz val="11"/>
      <color rgb="FF92D050"/>
      <name val="Arial CE"/>
      <family val="2"/>
      <charset val="238"/>
    </font>
    <font>
      <sz val="11"/>
      <color theme="4"/>
      <name val="Arial CE"/>
      <family val="2"/>
      <charset val="238"/>
    </font>
    <font>
      <b/>
      <sz val="10"/>
      <color theme="4"/>
      <name val="Arial CE"/>
      <charset val="238"/>
    </font>
    <font>
      <b/>
      <sz val="11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FF0000"/>
      <name val="Arial CE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4"/>
      <name val="Arial CE"/>
      <family val="2"/>
      <charset val="238"/>
    </font>
    <font>
      <b/>
      <i/>
      <sz val="12"/>
      <color theme="4"/>
      <name val="Times New Roman"/>
      <family val="1"/>
      <charset val="238"/>
    </font>
    <font>
      <b/>
      <i/>
      <sz val="12"/>
      <color theme="4"/>
      <name val="Times New Roman CE"/>
      <family val="1"/>
      <charset val="238"/>
    </font>
    <font>
      <b/>
      <sz val="11"/>
      <color theme="4"/>
      <name val="Arial CE"/>
      <family val="2"/>
      <charset val="238"/>
    </font>
    <font>
      <sz val="10"/>
      <color theme="4"/>
      <name val="Arial"/>
      <family val="2"/>
      <charset val="238"/>
    </font>
    <font>
      <b/>
      <i/>
      <sz val="12"/>
      <color theme="4"/>
      <name val="Arial"/>
      <family val="2"/>
      <charset val="238"/>
    </font>
    <font>
      <b/>
      <i/>
      <sz val="12"/>
      <color theme="4"/>
      <name val="Arial CE"/>
      <family val="2"/>
      <charset val="238"/>
    </font>
    <font>
      <b/>
      <sz val="12"/>
      <color theme="4"/>
      <name val="Arial"/>
      <family val="2"/>
      <charset val="238"/>
    </font>
    <font>
      <sz val="10"/>
      <color theme="4"/>
      <name val="Times New Roman CE"/>
      <family val="1"/>
      <charset val="238"/>
    </font>
    <font>
      <b/>
      <sz val="12"/>
      <color theme="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/>
    <xf numFmtId="164" fontId="8" fillId="0" borderId="0" xfId="1" applyNumberFormat="1" applyFont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3" fillId="0" borderId="0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4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49" fontId="13" fillId="2" borderId="2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 vertical="center"/>
    </xf>
    <xf numFmtId="164" fontId="13" fillId="2" borderId="3" xfId="1" applyNumberFormat="1" applyFont="1" applyFill="1" applyBorder="1" applyAlignment="1">
      <alignment horizontal="right"/>
    </xf>
    <xf numFmtId="49" fontId="3" fillId="0" borderId="0" xfId="0" applyNumberFormat="1" applyFont="1"/>
    <xf numFmtId="0" fontId="14" fillId="0" borderId="0" xfId="0" applyFont="1"/>
    <xf numFmtId="0" fontId="15" fillId="0" borderId="0" xfId="0" applyFont="1"/>
    <xf numFmtId="164" fontId="13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right"/>
    </xf>
    <xf numFmtId="0" fontId="4" fillId="2" borderId="0" xfId="0" applyFont="1" applyFill="1"/>
    <xf numFmtId="44" fontId="4" fillId="0" borderId="0" xfId="0" applyNumberFormat="1" applyFont="1"/>
    <xf numFmtId="44" fontId="10" fillId="0" borderId="0" xfId="0" applyNumberFormat="1" applyFont="1" applyAlignment="1">
      <alignment horizontal="right"/>
    </xf>
    <xf numFmtId="44" fontId="30" fillId="0" borderId="0" xfId="0" applyNumberFormat="1" applyFont="1"/>
    <xf numFmtId="0" fontId="31" fillId="0" borderId="0" xfId="0" applyFont="1"/>
    <xf numFmtId="44" fontId="31" fillId="0" borderId="0" xfId="0" applyNumberFormat="1" applyFont="1"/>
    <xf numFmtId="44" fontId="30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49" fontId="19" fillId="2" borderId="2" xfId="0" applyNumberFormat="1" applyFont="1" applyFill="1" applyBorder="1" applyAlignment="1">
      <alignment horizontal="right"/>
    </xf>
    <xf numFmtId="164" fontId="19" fillId="2" borderId="3" xfId="1" applyNumberFormat="1" applyFont="1" applyFill="1" applyBorder="1" applyAlignment="1">
      <alignment horizontal="right"/>
    </xf>
    <xf numFmtId="164" fontId="19" fillId="3" borderId="3" xfId="1" applyNumberFormat="1" applyFont="1" applyFill="1" applyBorder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20" fillId="3" borderId="0" xfId="0" applyNumberFormat="1" applyFont="1" applyFill="1" applyBorder="1" applyAlignment="1">
      <alignment horizontal="right"/>
    </xf>
    <xf numFmtId="0" fontId="6" fillId="3" borderId="0" xfId="0" applyFont="1" applyFill="1"/>
    <xf numFmtId="0" fontId="32" fillId="0" borderId="0" xfId="0" applyFont="1" applyBorder="1"/>
    <xf numFmtId="0" fontId="33" fillId="0" borderId="0" xfId="0" applyFont="1"/>
    <xf numFmtId="164" fontId="34" fillId="3" borderId="3" xfId="0" applyNumberFormat="1" applyFont="1" applyFill="1" applyBorder="1" applyAlignment="1">
      <alignment horizontal="right"/>
    </xf>
    <xf numFmtId="0" fontId="35" fillId="0" borderId="0" xfId="0" applyFont="1"/>
    <xf numFmtId="0" fontId="32" fillId="0" borderId="0" xfId="0" applyFont="1"/>
    <xf numFmtId="0" fontId="36" fillId="0" borderId="0" xfId="0" applyFont="1"/>
    <xf numFmtId="44" fontId="36" fillId="0" borderId="0" xfId="0" applyNumberFormat="1" applyFont="1"/>
    <xf numFmtId="164" fontId="36" fillId="2" borderId="3" xfId="0" applyNumberFormat="1" applyFont="1" applyFill="1" applyBorder="1" applyAlignment="1">
      <alignment horizontal="right"/>
    </xf>
    <xf numFmtId="44" fontId="21" fillId="0" borderId="0" xfId="1" applyFont="1" applyAlignment="1">
      <alignment horizontal="right"/>
    </xf>
    <xf numFmtId="164" fontId="11" fillId="0" borderId="0" xfId="1" applyNumberFormat="1" applyFont="1" applyAlignment="1">
      <alignment horizontal="right"/>
    </xf>
    <xf numFmtId="44" fontId="21" fillId="0" borderId="4" xfId="1" applyFont="1" applyBorder="1" applyAlignment="1">
      <alignment horizontal="right"/>
    </xf>
    <xf numFmtId="44" fontId="3" fillId="0" borderId="4" xfId="1" applyNumberFormat="1" applyFont="1" applyBorder="1"/>
    <xf numFmtId="44" fontId="37" fillId="0" borderId="0" xfId="0" applyNumberFormat="1" applyFont="1"/>
    <xf numFmtId="49" fontId="22" fillId="0" borderId="0" xfId="0" applyNumberFormat="1" applyFont="1"/>
    <xf numFmtId="0" fontId="22" fillId="0" borderId="0" xfId="0" applyFont="1" applyAlignment="1">
      <alignment horizontal="left"/>
    </xf>
    <xf numFmtId="44" fontId="22" fillId="0" borderId="0" xfId="0" applyNumberFormat="1" applyFont="1" applyAlignment="1">
      <alignment horizontal="left"/>
    </xf>
    <xf numFmtId="44" fontId="38" fillId="0" borderId="0" xfId="0" applyNumberFormat="1" applyFont="1"/>
    <xf numFmtId="164" fontId="22" fillId="2" borderId="3" xfId="1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44" fontId="23" fillId="0" borderId="0" xfId="0" applyNumberFormat="1" applyFont="1" applyAlignment="1">
      <alignment horizontal="left"/>
    </xf>
    <xf numFmtId="44" fontId="39" fillId="0" borderId="0" xfId="0" applyNumberFormat="1" applyFont="1" applyAlignment="1">
      <alignment horizontal="left"/>
    </xf>
    <xf numFmtId="164" fontId="24" fillId="2" borderId="3" xfId="1" applyNumberFormat="1" applyFont="1" applyFill="1" applyBorder="1" applyAlignment="1">
      <alignment horizontal="right"/>
    </xf>
    <xf numFmtId="0" fontId="25" fillId="0" borderId="0" xfId="0" applyFont="1"/>
    <xf numFmtId="164" fontId="24" fillId="2" borderId="3" xfId="0" applyNumberFormat="1" applyFont="1" applyFill="1" applyBorder="1" applyAlignment="1">
      <alignment horizontal="right"/>
    </xf>
    <xf numFmtId="164" fontId="26" fillId="2" borderId="3" xfId="1" applyNumberFormat="1" applyFont="1" applyFill="1" applyBorder="1" applyAlignment="1">
      <alignment horizontal="right"/>
    </xf>
    <xf numFmtId="164" fontId="24" fillId="3" borderId="0" xfId="1" applyNumberFormat="1" applyFont="1" applyFill="1" applyAlignment="1">
      <alignment horizontal="right"/>
    </xf>
    <xf numFmtId="164" fontId="26" fillId="3" borderId="3" xfId="1" applyNumberFormat="1" applyFont="1" applyFill="1" applyBorder="1" applyAlignment="1">
      <alignment horizontal="right"/>
    </xf>
    <xf numFmtId="49" fontId="26" fillId="2" borderId="2" xfId="0" applyNumberFormat="1" applyFont="1" applyFill="1" applyBorder="1" applyAlignment="1">
      <alignment horizontal="right"/>
    </xf>
    <xf numFmtId="164" fontId="19" fillId="3" borderId="2" xfId="1" applyNumberFormat="1" applyFont="1" applyFill="1" applyBorder="1" applyAlignment="1">
      <alignment horizontal="right"/>
    </xf>
    <xf numFmtId="0" fontId="27" fillId="0" borderId="0" xfId="0" applyFont="1"/>
    <xf numFmtId="44" fontId="18" fillId="0" borderId="0" xfId="0" applyNumberFormat="1" applyFont="1" applyAlignment="1">
      <alignment horizontal="right"/>
    </xf>
    <xf numFmtId="44" fontId="21" fillId="0" borderId="0" xfId="1" applyNumberFormat="1" applyFont="1"/>
    <xf numFmtId="44" fontId="40" fillId="0" borderId="0" xfId="1" applyFont="1"/>
    <xf numFmtId="44" fontId="40" fillId="0" borderId="4" xfId="0" applyNumberFormat="1" applyFont="1" applyBorder="1"/>
    <xf numFmtId="44" fontId="40" fillId="0" borderId="0" xfId="0" applyNumberFormat="1" applyFont="1"/>
    <xf numFmtId="14" fontId="40" fillId="0" borderId="0" xfId="0" applyNumberFormat="1" applyFont="1" applyAlignment="1">
      <alignment horizontal="center"/>
    </xf>
    <xf numFmtId="164" fontId="28" fillId="0" borderId="0" xfId="1" applyNumberFormat="1" applyFont="1" applyAlignment="1">
      <alignment horizontal="right"/>
    </xf>
    <xf numFmtId="0" fontId="10" fillId="0" borderId="0" xfId="0" applyFont="1" applyAlignment="1">
      <alignment horizontal="center"/>
    </xf>
    <xf numFmtId="164" fontId="26" fillId="2" borderId="1" xfId="1" applyNumberFormat="1" applyFont="1" applyFill="1" applyBorder="1" applyAlignment="1">
      <alignment horizontal="right"/>
    </xf>
    <xf numFmtId="164" fontId="13" fillId="2" borderId="1" xfId="1" applyNumberFormat="1" applyFont="1" applyFill="1" applyBorder="1" applyAlignment="1">
      <alignment horizontal="right"/>
    </xf>
    <xf numFmtId="164" fontId="13" fillId="2" borderId="2" xfId="1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44" fontId="3" fillId="0" borderId="4" xfId="0" applyNumberFormat="1" applyFont="1" applyBorder="1" applyAlignment="1">
      <alignment horizontal="left"/>
    </xf>
    <xf numFmtId="164" fontId="41" fillId="2" borderId="3" xfId="1" applyNumberFormat="1" applyFont="1" applyFill="1" applyBorder="1" applyAlignment="1">
      <alignment horizontal="right"/>
    </xf>
    <xf numFmtId="44" fontId="42" fillId="0" borderId="0" xfId="0" applyNumberFormat="1" applyFont="1"/>
    <xf numFmtId="44" fontId="43" fillId="0" borderId="0" xfId="0" applyNumberFormat="1" applyFont="1"/>
    <xf numFmtId="164" fontId="19" fillId="3" borderId="0" xfId="1" applyNumberFormat="1" applyFont="1" applyFill="1" applyBorder="1" applyAlignment="1">
      <alignment horizontal="right"/>
    </xf>
    <xf numFmtId="44" fontId="44" fillId="0" borderId="4" xfId="0" applyNumberFormat="1" applyFont="1" applyBorder="1"/>
    <xf numFmtId="44" fontId="44" fillId="0" borderId="0" xfId="1" applyFont="1"/>
    <xf numFmtId="0" fontId="19" fillId="0" borderId="0" xfId="0" applyFon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3" fillId="0" borderId="0" xfId="0" applyNumberFormat="1" applyFont="1"/>
    <xf numFmtId="44" fontId="31" fillId="0" borderId="0" xfId="0" applyNumberFormat="1" applyFont="1" applyAlignment="1">
      <alignment horizontal="right" vertical="center"/>
    </xf>
    <xf numFmtId="44" fontId="45" fillId="0" borderId="0" xfId="0" applyNumberFormat="1" applyFont="1"/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4" fontId="46" fillId="0" borderId="0" xfId="0" applyNumberFormat="1" applyFont="1" applyAlignment="1">
      <alignment horizontal="center"/>
    </xf>
    <xf numFmtId="44" fontId="46" fillId="0" borderId="0" xfId="0" applyNumberFormat="1" applyFont="1" applyAlignment="1">
      <alignment horizontal="center" vertical="center"/>
    </xf>
    <xf numFmtId="44" fontId="47" fillId="0" borderId="0" xfId="0" applyNumberFormat="1" applyFont="1"/>
    <xf numFmtId="0" fontId="46" fillId="0" borderId="0" xfId="0" applyFont="1"/>
    <xf numFmtId="44" fontId="46" fillId="0" borderId="0" xfId="0" applyNumberFormat="1" applyFont="1"/>
    <xf numFmtId="44" fontId="31" fillId="0" borderId="0" xfId="0" applyNumberFormat="1" applyFont="1" applyAlignment="1">
      <alignment horizontal="center"/>
    </xf>
    <xf numFmtId="44" fontId="48" fillId="0" borderId="0" xfId="0" applyNumberFormat="1" applyFont="1"/>
    <xf numFmtId="0" fontId="30" fillId="0" borderId="0" xfId="0" applyFont="1"/>
    <xf numFmtId="44" fontId="49" fillId="0" borderId="0" xfId="0" applyNumberFormat="1" applyFont="1"/>
    <xf numFmtId="0" fontId="50" fillId="0" borderId="0" xfId="0" applyFont="1"/>
    <xf numFmtId="44" fontId="51" fillId="0" borderId="0" xfId="0" applyNumberFormat="1" applyFont="1"/>
    <xf numFmtId="44" fontId="52" fillId="0" borderId="0" xfId="0" applyNumberFormat="1" applyFont="1"/>
    <xf numFmtId="44" fontId="3" fillId="0" borderId="0" xfId="0" applyNumberFormat="1" applyFont="1" applyBorder="1" applyAlignment="1">
      <alignment horizontal="left"/>
    </xf>
    <xf numFmtId="44" fontId="53" fillId="0" borderId="0" xfId="0" applyNumberFormat="1" applyFont="1" applyAlignment="1">
      <alignment horizontal="center"/>
    </xf>
    <xf numFmtId="14" fontId="43" fillId="0" borderId="0" xfId="0" applyNumberFormat="1" applyFont="1" applyAlignment="1">
      <alignment horizontal="center"/>
    </xf>
    <xf numFmtId="0" fontId="43" fillId="0" borderId="0" xfId="0" applyFont="1"/>
    <xf numFmtId="44" fontId="43" fillId="0" borderId="0" xfId="0" applyNumberFormat="1" applyFont="1" applyAlignment="1">
      <alignment horizontal="right" vertical="center"/>
    </xf>
    <xf numFmtId="44" fontId="54" fillId="0" borderId="0" xfId="0" applyNumberFormat="1" applyFont="1"/>
    <xf numFmtId="44" fontId="55" fillId="0" borderId="0" xfId="0" applyNumberFormat="1" applyFont="1" applyAlignment="1">
      <alignment horizontal="left"/>
    </xf>
    <xf numFmtId="44" fontId="56" fillId="0" borderId="0" xfId="0" applyNumberFormat="1" applyFont="1"/>
    <xf numFmtId="44" fontId="53" fillId="0" borderId="0" xfId="0" applyNumberFormat="1" applyFont="1"/>
    <xf numFmtId="0" fontId="44" fillId="0" borderId="0" xfId="0" applyFont="1" applyAlignment="1">
      <alignment horizontal="center"/>
    </xf>
    <xf numFmtId="14" fontId="44" fillId="0" borderId="0" xfId="0" applyNumberFormat="1" applyFont="1" applyAlignment="1">
      <alignment horizontal="center"/>
    </xf>
    <xf numFmtId="44" fontId="44" fillId="0" borderId="0" xfId="0" applyNumberFormat="1" applyFont="1"/>
    <xf numFmtId="44" fontId="29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14" fontId="57" fillId="0" borderId="0" xfId="0" applyNumberFormat="1" applyFont="1" applyAlignment="1">
      <alignment horizontal="center"/>
    </xf>
    <xf numFmtId="44" fontId="57" fillId="0" borderId="0" xfId="0" applyNumberFormat="1" applyFont="1" applyAlignment="1">
      <alignment horizontal="center" vertical="center"/>
    </xf>
    <xf numFmtId="44" fontId="58" fillId="0" borderId="0" xfId="0" applyNumberFormat="1" applyFont="1"/>
    <xf numFmtId="0" fontId="57" fillId="0" borderId="0" xfId="0" applyFont="1"/>
    <xf numFmtId="44" fontId="57" fillId="0" borderId="0" xfId="0" applyNumberFormat="1" applyFont="1"/>
    <xf numFmtId="44" fontId="43" fillId="0" borderId="0" xfId="0" applyNumberFormat="1" applyFont="1" applyAlignment="1">
      <alignment horizontal="center"/>
    </xf>
    <xf numFmtId="44" fontId="59" fillId="0" borderId="0" xfId="0" applyNumberFormat="1" applyFont="1"/>
    <xf numFmtId="0" fontId="53" fillId="0" borderId="0" xfId="0" applyFont="1"/>
    <xf numFmtId="44" fontId="60" fillId="0" borderId="0" xfId="0" applyNumberFormat="1" applyFont="1"/>
    <xf numFmtId="44" fontId="61" fillId="0" borderId="0" xfId="0" applyNumberFormat="1" applyFont="1"/>
    <xf numFmtId="44" fontId="62" fillId="0" borderId="0" xfId="0" applyNumberFormat="1" applyFont="1"/>
    <xf numFmtId="165" fontId="46" fillId="0" borderId="0" xfId="0" applyNumberFormat="1" applyFont="1"/>
    <xf numFmtId="165" fontId="57" fillId="0" borderId="0" xfId="0" applyNumberFormat="1" applyFont="1"/>
    <xf numFmtId="4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opLeftCell="A16" workbookViewId="0">
      <selection activeCell="E86" sqref="E86"/>
    </sheetView>
  </sheetViews>
  <sheetFormatPr defaultRowHeight="15.75" x14ac:dyDescent="0.25"/>
  <cols>
    <col min="1" max="1" width="2" style="1" customWidth="1"/>
    <col min="2" max="2" width="50.85546875" style="2" bestFit="1" customWidth="1"/>
    <col min="3" max="3" width="16" style="2" hidden="1" customWidth="1"/>
    <col min="4" max="4" width="18.28515625" style="2" bestFit="1" customWidth="1"/>
    <col min="5" max="5" width="17.85546875" style="127" customWidth="1"/>
    <col min="6" max="6" width="17.85546875" style="58" customWidth="1"/>
    <col min="7" max="7" width="17.85546875" style="35" hidden="1" customWidth="1"/>
    <col min="8" max="8" width="8.28515625" style="9" bestFit="1" customWidth="1"/>
    <col min="10" max="10" width="17" customWidth="1"/>
  </cols>
  <sheetData>
    <row r="1" spans="1:10" ht="24.75" x14ac:dyDescent="0.2">
      <c r="A1" s="146" t="s">
        <v>114</v>
      </c>
      <c r="B1" s="146"/>
      <c r="C1" s="146"/>
      <c r="D1" s="146"/>
      <c r="E1" s="146"/>
      <c r="F1" s="146"/>
      <c r="G1" s="146"/>
      <c r="H1" s="146"/>
    </row>
    <row r="2" spans="1:10" ht="17.45" customHeight="1" x14ac:dyDescent="0.25">
      <c r="C2" s="19" t="s">
        <v>56</v>
      </c>
      <c r="D2" s="19"/>
      <c r="E2" s="120" t="s">
        <v>59</v>
      </c>
      <c r="F2" s="38" t="s">
        <v>59</v>
      </c>
      <c r="G2" s="38" t="s">
        <v>59</v>
      </c>
      <c r="H2" s="21" t="s">
        <v>32</v>
      </c>
    </row>
    <row r="3" spans="1:10" s="3" customFormat="1" ht="15" x14ac:dyDescent="0.25">
      <c r="A3" s="11" t="s">
        <v>0</v>
      </c>
      <c r="C3" s="20" t="s">
        <v>66</v>
      </c>
      <c r="D3" s="20" t="s">
        <v>56</v>
      </c>
      <c r="E3" s="121">
        <v>44165</v>
      </c>
      <c r="F3" s="39">
        <v>44196</v>
      </c>
      <c r="G3" s="39">
        <v>42123</v>
      </c>
      <c r="H3" s="23" t="s">
        <v>33</v>
      </c>
    </row>
    <row r="4" spans="1:10" s="3" customFormat="1" ht="15" x14ac:dyDescent="0.25">
      <c r="A4" s="22" t="s">
        <v>1</v>
      </c>
      <c r="B4" s="2"/>
      <c r="D4" s="99"/>
      <c r="E4" s="122"/>
      <c r="F4" s="36"/>
      <c r="G4" s="36"/>
      <c r="H4" s="32"/>
    </row>
    <row r="5" spans="1:10" s="3" customFormat="1" ht="13.5" customHeight="1" x14ac:dyDescent="0.25">
      <c r="A5" s="24"/>
      <c r="B5" s="4" t="s">
        <v>91</v>
      </c>
      <c r="C5" s="18">
        <f>G5-E5</f>
        <v>-949780.57000000007</v>
      </c>
      <c r="D5" s="100">
        <f>F5-E5</f>
        <v>157695.43999999994</v>
      </c>
      <c r="E5" s="92">
        <v>1286143.53</v>
      </c>
      <c r="F5" s="37">
        <v>1443838.97</v>
      </c>
      <c r="G5" s="37">
        <v>336362.96</v>
      </c>
      <c r="H5" s="25">
        <v>99.9</v>
      </c>
    </row>
    <row r="6" spans="1:10" s="3" customFormat="1" ht="13.5" customHeight="1" x14ac:dyDescent="0.25">
      <c r="A6" s="26"/>
      <c r="B6" s="4" t="s">
        <v>92</v>
      </c>
      <c r="C6" s="18">
        <f>G6-E6</f>
        <v>-3519.5</v>
      </c>
      <c r="D6" s="100">
        <f t="shared" ref="D6:D39" si="0">F6-E6</f>
        <v>11375.03</v>
      </c>
      <c r="E6" s="92">
        <v>12173.56</v>
      </c>
      <c r="F6" s="37">
        <v>23548.59</v>
      </c>
      <c r="G6" s="37">
        <v>8654.06</v>
      </c>
      <c r="H6" s="25">
        <v>78.5</v>
      </c>
    </row>
    <row r="7" spans="1:10" s="3" customFormat="1" ht="13.5" customHeight="1" x14ac:dyDescent="0.25">
      <c r="A7" s="26"/>
      <c r="B7" s="4" t="s">
        <v>93</v>
      </c>
      <c r="C7" s="18">
        <f>G7-E7</f>
        <v>-104865.92</v>
      </c>
      <c r="D7" s="100">
        <f t="shared" si="0"/>
        <v>11902.010000000009</v>
      </c>
      <c r="E7" s="92">
        <v>131860.34</v>
      </c>
      <c r="F7" s="37">
        <v>143762.35</v>
      </c>
      <c r="G7" s="37">
        <v>26994.42</v>
      </c>
      <c r="H7" s="25">
        <v>99.1</v>
      </c>
    </row>
    <row r="8" spans="1:10" s="3" customFormat="1" ht="13.5" customHeight="1" x14ac:dyDescent="0.25">
      <c r="A8" s="26"/>
      <c r="B8" s="4" t="s">
        <v>2</v>
      </c>
      <c r="C8" s="18">
        <f>G8-E8</f>
        <v>-599289.76</v>
      </c>
      <c r="D8" s="100">
        <f t="shared" si="0"/>
        <v>219996.49</v>
      </c>
      <c r="E8" s="92">
        <v>856372.24</v>
      </c>
      <c r="F8" s="37">
        <v>1076368.73</v>
      </c>
      <c r="G8" s="37">
        <v>257082.48</v>
      </c>
      <c r="H8" s="25">
        <v>93.6</v>
      </c>
    </row>
    <row r="9" spans="1:10" s="3" customFormat="1" ht="13.5" hidden="1" customHeight="1" x14ac:dyDescent="0.25">
      <c r="A9" s="26"/>
      <c r="B9" s="4" t="s">
        <v>57</v>
      </c>
      <c r="C9" s="18">
        <f>G9-E9</f>
        <v>0</v>
      </c>
      <c r="D9" s="100">
        <f t="shared" si="0"/>
        <v>0</v>
      </c>
      <c r="E9" s="92"/>
      <c r="F9" s="37"/>
      <c r="G9" s="37"/>
      <c r="H9" s="25"/>
    </row>
    <row r="10" spans="1:10" s="3" customFormat="1" ht="13.5" customHeight="1" x14ac:dyDescent="0.25">
      <c r="A10" s="26"/>
      <c r="B10" s="4" t="s">
        <v>74</v>
      </c>
      <c r="C10" s="18"/>
      <c r="D10" s="100">
        <f t="shared" si="0"/>
        <v>0</v>
      </c>
      <c r="E10" s="123">
        <v>186200</v>
      </c>
      <c r="F10" s="103">
        <v>186200</v>
      </c>
      <c r="G10" s="37">
        <v>209380</v>
      </c>
      <c r="H10" s="25">
        <v>62.1</v>
      </c>
    </row>
    <row r="11" spans="1:10" s="3" customFormat="1" ht="13.5" customHeight="1" x14ac:dyDescent="0.25">
      <c r="A11" s="26"/>
      <c r="B11" s="4" t="s">
        <v>3</v>
      </c>
      <c r="C11" s="18">
        <f>G11-E11</f>
        <v>-1968180.6800000002</v>
      </c>
      <c r="D11" s="100">
        <f t="shared" si="0"/>
        <v>265497.62999999989</v>
      </c>
      <c r="E11" s="92">
        <v>2684240.33</v>
      </c>
      <c r="F11" s="37">
        <v>2949737.96</v>
      </c>
      <c r="G11" s="37">
        <v>716059.65</v>
      </c>
      <c r="H11" s="25">
        <v>98.3</v>
      </c>
      <c r="J11" s="33"/>
    </row>
    <row r="12" spans="1:10" s="3" customFormat="1" ht="13.5" customHeight="1" x14ac:dyDescent="0.25">
      <c r="A12" s="26"/>
      <c r="B12" s="4" t="s">
        <v>106</v>
      </c>
      <c r="C12" s="18"/>
      <c r="D12" s="100">
        <f>F12-E12</f>
        <v>0</v>
      </c>
      <c r="E12" s="92">
        <v>0</v>
      </c>
      <c r="F12" s="37">
        <v>0</v>
      </c>
      <c r="G12" s="37"/>
      <c r="H12" s="25"/>
      <c r="J12" s="33"/>
    </row>
    <row r="13" spans="1:10" s="3" customFormat="1" ht="13.5" customHeight="1" x14ac:dyDescent="0.25">
      <c r="A13" s="26"/>
      <c r="B13" s="4" t="s">
        <v>4</v>
      </c>
      <c r="C13" s="18">
        <f>G13-E13</f>
        <v>-69775</v>
      </c>
      <c r="D13" s="100">
        <f t="shared" si="0"/>
        <v>12203</v>
      </c>
      <c r="E13" s="92">
        <v>319067</v>
      </c>
      <c r="F13" s="37">
        <v>331270</v>
      </c>
      <c r="G13" s="37">
        <v>249292</v>
      </c>
      <c r="H13" s="25">
        <v>94.6</v>
      </c>
      <c r="J13" s="33"/>
    </row>
    <row r="14" spans="1:10" s="3" customFormat="1" ht="15" x14ac:dyDescent="0.25">
      <c r="A14" s="26"/>
      <c r="B14" s="4" t="s">
        <v>5</v>
      </c>
      <c r="C14" s="18">
        <f>G14-E14</f>
        <v>150</v>
      </c>
      <c r="D14" s="100">
        <f t="shared" si="0"/>
        <v>0</v>
      </c>
      <c r="E14" s="92">
        <v>6250</v>
      </c>
      <c r="F14" s="37">
        <v>6250</v>
      </c>
      <c r="G14" s="37">
        <v>6400</v>
      </c>
      <c r="H14" s="25">
        <v>89.3</v>
      </c>
      <c r="J14" s="33"/>
    </row>
    <row r="15" spans="1:10" s="3" customFormat="1" ht="15" x14ac:dyDescent="0.25">
      <c r="A15" s="26"/>
      <c r="B15" s="4" t="s">
        <v>105</v>
      </c>
      <c r="C15" s="18"/>
      <c r="D15" s="100">
        <f t="shared" si="0"/>
        <v>0</v>
      </c>
      <c r="E15" s="92">
        <v>4120</v>
      </c>
      <c r="F15" s="37">
        <v>4120</v>
      </c>
      <c r="G15" s="37"/>
      <c r="H15" s="25">
        <v>13.7</v>
      </c>
      <c r="J15" s="33"/>
    </row>
    <row r="16" spans="1:10" s="3" customFormat="1" ht="15" x14ac:dyDescent="0.25">
      <c r="A16" s="26"/>
      <c r="B16" s="4" t="s">
        <v>6</v>
      </c>
      <c r="C16" s="18">
        <f>G16-E16</f>
        <v>-1730</v>
      </c>
      <c r="D16" s="100">
        <f>F16-E16</f>
        <v>890</v>
      </c>
      <c r="E16" s="92">
        <v>2140</v>
      </c>
      <c r="F16" s="37">
        <v>3030</v>
      </c>
      <c r="G16" s="37">
        <v>410</v>
      </c>
      <c r="H16" s="25">
        <v>30.3</v>
      </c>
    </row>
    <row r="17" spans="1:8" s="3" customFormat="1" ht="15" x14ac:dyDescent="0.25">
      <c r="A17" s="26"/>
      <c r="B17" s="4" t="s">
        <v>94</v>
      </c>
      <c r="C17" s="18"/>
      <c r="D17" s="100">
        <f t="shared" si="0"/>
        <v>72.739999999997963</v>
      </c>
      <c r="E17" s="92">
        <v>40626.9</v>
      </c>
      <c r="F17" s="37">
        <v>40699.64</v>
      </c>
      <c r="G17" s="37">
        <v>8817.77</v>
      </c>
      <c r="H17" s="25">
        <v>90.4</v>
      </c>
    </row>
    <row r="18" spans="1:8" s="3" customFormat="1" ht="15" x14ac:dyDescent="0.25">
      <c r="A18" s="26"/>
      <c r="B18" s="4" t="s">
        <v>116</v>
      </c>
      <c r="C18" s="18"/>
      <c r="D18" s="100">
        <f t="shared" si="0"/>
        <v>10.98</v>
      </c>
      <c r="E18" s="92">
        <v>0</v>
      </c>
      <c r="F18" s="37">
        <v>10.98</v>
      </c>
      <c r="G18" s="37"/>
      <c r="H18" s="25">
        <v>1.1000000000000001</v>
      </c>
    </row>
    <row r="19" spans="1:8" s="3" customFormat="1" ht="13.5" customHeight="1" x14ac:dyDescent="0.25">
      <c r="A19" s="26"/>
      <c r="B19" s="4" t="s">
        <v>36</v>
      </c>
      <c r="C19" s="18">
        <f>G19-E19</f>
        <v>-393138.11</v>
      </c>
      <c r="D19" s="100">
        <f t="shared" si="0"/>
        <v>104994.98999999999</v>
      </c>
      <c r="E19" s="92">
        <v>396248</v>
      </c>
      <c r="F19" s="37">
        <v>501242.99</v>
      </c>
      <c r="G19" s="37">
        <v>3109.89</v>
      </c>
      <c r="H19" s="25">
        <v>96.4</v>
      </c>
    </row>
    <row r="20" spans="1:8" s="64" customFormat="1" ht="18" customHeight="1" x14ac:dyDescent="0.25">
      <c r="A20" s="59" t="s">
        <v>78</v>
      </c>
      <c r="B20" s="60"/>
      <c r="C20" s="61"/>
      <c r="D20" s="131">
        <f t="shared" si="0"/>
        <v>784638.30999999959</v>
      </c>
      <c r="E20" s="124">
        <f>SUM(E5:E19)</f>
        <v>5925441.9000000004</v>
      </c>
      <c r="F20" s="62">
        <f>SUM(F5:F19)</f>
        <v>6710080.21</v>
      </c>
      <c r="G20" s="62">
        <f>SUM(G5:G19)</f>
        <v>1822563.23</v>
      </c>
      <c r="H20" s="63"/>
    </row>
    <row r="21" spans="1:8" s="3" customFormat="1" ht="13.5" customHeight="1" x14ac:dyDescent="0.25">
      <c r="A21" s="26"/>
      <c r="B21" s="4"/>
      <c r="C21" s="18"/>
      <c r="D21" s="100"/>
      <c r="E21" s="92"/>
      <c r="F21" s="37"/>
      <c r="G21" s="37"/>
      <c r="H21" s="25"/>
    </row>
    <row r="22" spans="1:8" s="3" customFormat="1" ht="15" x14ac:dyDescent="0.25">
      <c r="A22" s="27" t="s">
        <v>7</v>
      </c>
      <c r="B22" s="2"/>
      <c r="C22" s="18"/>
      <c r="D22" s="100"/>
      <c r="E22" s="92"/>
      <c r="F22" s="37"/>
      <c r="G22" s="37"/>
      <c r="H22" s="25"/>
    </row>
    <row r="23" spans="1:8" s="3" customFormat="1" ht="15" x14ac:dyDescent="0.25">
      <c r="A23" s="76" t="s">
        <v>45</v>
      </c>
      <c r="B23" s="2"/>
      <c r="C23" s="18"/>
      <c r="D23" s="100"/>
      <c r="E23" s="92"/>
      <c r="F23" s="37"/>
      <c r="G23" s="37"/>
      <c r="H23" s="25"/>
    </row>
    <row r="24" spans="1:8" s="3" customFormat="1" ht="15" x14ac:dyDescent="0.25">
      <c r="A24" s="27"/>
      <c r="B24" s="2" t="s">
        <v>69</v>
      </c>
      <c r="C24" s="18">
        <f>G24-E24</f>
        <v>-8983</v>
      </c>
      <c r="D24" s="100">
        <f t="shared" si="0"/>
        <v>21053</v>
      </c>
      <c r="E24" s="92">
        <v>8983</v>
      </c>
      <c r="F24" s="37">
        <v>30036</v>
      </c>
      <c r="G24" s="37">
        <v>0</v>
      </c>
      <c r="H24" s="25">
        <v>96.9</v>
      </c>
    </row>
    <row r="25" spans="1:8" s="3" customFormat="1" ht="15" x14ac:dyDescent="0.25">
      <c r="A25" s="27"/>
      <c r="B25" s="2" t="s">
        <v>46</v>
      </c>
      <c r="C25" s="18">
        <f>G25-E25</f>
        <v>-92239.799999999988</v>
      </c>
      <c r="D25" s="100">
        <f t="shared" si="0"/>
        <v>0</v>
      </c>
      <c r="E25" s="92">
        <v>138206.79999999999</v>
      </c>
      <c r="F25" s="37">
        <v>138206.79999999999</v>
      </c>
      <c r="G25" s="37">
        <v>45967</v>
      </c>
      <c r="H25" s="90">
        <v>98.7</v>
      </c>
    </row>
    <row r="26" spans="1:8" s="3" customFormat="1" ht="15" x14ac:dyDescent="0.25">
      <c r="A26" s="28" t="s">
        <v>8</v>
      </c>
      <c r="B26" s="2"/>
      <c r="C26" s="18"/>
      <c r="D26" s="100"/>
      <c r="E26" s="92"/>
      <c r="F26" s="37"/>
      <c r="G26" s="37"/>
      <c r="H26" s="90"/>
    </row>
    <row r="27" spans="1:8" s="3" customFormat="1" ht="15" x14ac:dyDescent="0.25">
      <c r="A27" s="28"/>
      <c r="B27" s="2" t="s">
        <v>95</v>
      </c>
      <c r="C27" s="18"/>
      <c r="D27" s="100">
        <f t="shared" si="0"/>
        <v>0</v>
      </c>
      <c r="E27" s="92">
        <v>0</v>
      </c>
      <c r="F27" s="37">
        <v>0</v>
      </c>
      <c r="G27" s="37">
        <v>7800</v>
      </c>
      <c r="H27" s="90"/>
    </row>
    <row r="28" spans="1:8" s="3" customFormat="1" ht="13.5" customHeight="1" x14ac:dyDescent="0.25">
      <c r="A28" s="2"/>
      <c r="B28" s="2" t="s">
        <v>9</v>
      </c>
      <c r="C28" s="18">
        <f>G28-E28</f>
        <v>-132377</v>
      </c>
      <c r="D28" s="100">
        <f t="shared" si="0"/>
        <v>1992</v>
      </c>
      <c r="E28" s="92">
        <v>389208</v>
      </c>
      <c r="F28" s="37">
        <v>391200</v>
      </c>
      <c r="G28" s="37">
        <v>256831</v>
      </c>
      <c r="H28" s="25">
        <v>97.8</v>
      </c>
    </row>
    <row r="29" spans="1:8" s="3" customFormat="1" ht="13.5" customHeight="1" x14ac:dyDescent="0.25">
      <c r="A29" s="2"/>
      <c r="B29" s="2" t="s">
        <v>88</v>
      </c>
      <c r="C29" s="18"/>
      <c r="D29" s="100">
        <f t="shared" si="0"/>
        <v>0</v>
      </c>
      <c r="E29" s="92">
        <v>0</v>
      </c>
      <c r="F29" s="37">
        <v>0</v>
      </c>
      <c r="G29" s="37">
        <v>0</v>
      </c>
      <c r="H29" s="25"/>
    </row>
    <row r="30" spans="1:8" s="3" customFormat="1" ht="13.5" customHeight="1" x14ac:dyDescent="0.25">
      <c r="A30" s="2"/>
      <c r="B30" s="2" t="s">
        <v>103</v>
      </c>
      <c r="C30" s="18"/>
      <c r="D30" s="100">
        <f t="shared" si="0"/>
        <v>0</v>
      </c>
      <c r="E30" s="92">
        <v>0</v>
      </c>
      <c r="F30" s="37">
        <v>0</v>
      </c>
      <c r="G30" s="37"/>
      <c r="H30" s="25"/>
    </row>
    <row r="31" spans="1:8" s="3" customFormat="1" ht="15" x14ac:dyDescent="0.25">
      <c r="A31" s="28" t="s">
        <v>10</v>
      </c>
      <c r="B31" s="2"/>
      <c r="C31" s="18"/>
      <c r="D31" s="100"/>
      <c r="E31" s="92"/>
      <c r="F31" s="37"/>
      <c r="G31" s="37"/>
      <c r="H31" s="25"/>
    </row>
    <row r="32" spans="1:8" s="3" customFormat="1" ht="15" x14ac:dyDescent="0.25">
      <c r="A32" s="28"/>
      <c r="B32" s="2" t="s">
        <v>39</v>
      </c>
      <c r="C32" s="18">
        <f t="shared" ref="C32:C39" si="1">G32-E32</f>
        <v>0</v>
      </c>
      <c r="D32" s="100">
        <f t="shared" si="0"/>
        <v>0</v>
      </c>
      <c r="E32" s="92">
        <v>0</v>
      </c>
      <c r="F32" s="37">
        <v>0</v>
      </c>
      <c r="G32" s="37">
        <v>0</v>
      </c>
      <c r="H32" s="25">
        <v>0</v>
      </c>
    </row>
    <row r="33" spans="1:8" s="3" customFormat="1" ht="15" x14ac:dyDescent="0.25">
      <c r="A33" s="2"/>
      <c r="B33" s="2" t="s">
        <v>34</v>
      </c>
      <c r="C33" s="18">
        <f t="shared" si="1"/>
        <v>216</v>
      </c>
      <c r="D33" s="100">
        <f t="shared" si="0"/>
        <v>0</v>
      </c>
      <c r="E33" s="92">
        <v>792</v>
      </c>
      <c r="F33" s="37">
        <v>792</v>
      </c>
      <c r="G33" s="37">
        <v>1008</v>
      </c>
      <c r="H33" s="25">
        <v>79.2</v>
      </c>
    </row>
    <row r="34" spans="1:8" s="3" customFormat="1" ht="15" x14ac:dyDescent="0.25">
      <c r="A34" s="2"/>
      <c r="B34" s="2" t="s">
        <v>102</v>
      </c>
      <c r="C34" s="18"/>
      <c r="D34" s="100">
        <f t="shared" si="0"/>
        <v>0</v>
      </c>
      <c r="E34" s="92">
        <v>0</v>
      </c>
      <c r="F34" s="37">
        <v>0</v>
      </c>
      <c r="G34" s="102"/>
      <c r="H34" s="25"/>
    </row>
    <row r="35" spans="1:8" s="3" customFormat="1" ht="15" x14ac:dyDescent="0.25">
      <c r="A35" s="2"/>
      <c r="B35" s="2" t="s">
        <v>96</v>
      </c>
      <c r="C35" s="18"/>
      <c r="D35" s="100">
        <f t="shared" si="0"/>
        <v>0</v>
      </c>
      <c r="E35" s="92">
        <v>0</v>
      </c>
      <c r="F35" s="37">
        <v>0</v>
      </c>
      <c r="G35" s="37">
        <v>21500</v>
      </c>
      <c r="H35" s="90"/>
    </row>
    <row r="36" spans="1:8" s="3" customFormat="1" ht="15" x14ac:dyDescent="0.25">
      <c r="A36" s="2"/>
      <c r="B36" s="2" t="s">
        <v>49</v>
      </c>
      <c r="C36" s="18">
        <f t="shared" si="1"/>
        <v>-5350</v>
      </c>
      <c r="D36" s="100">
        <f t="shared" si="0"/>
        <v>1500</v>
      </c>
      <c r="E36" s="92">
        <v>12500</v>
      </c>
      <c r="F36" s="37">
        <v>14000</v>
      </c>
      <c r="G36" s="37">
        <v>7150</v>
      </c>
      <c r="H36" s="25">
        <v>77.8</v>
      </c>
    </row>
    <row r="37" spans="1:8" s="3" customFormat="1" ht="15" x14ac:dyDescent="0.25">
      <c r="A37" s="2"/>
      <c r="B37" s="2" t="s">
        <v>40</v>
      </c>
      <c r="C37" s="18">
        <f t="shared" si="1"/>
        <v>-2100</v>
      </c>
      <c r="D37" s="100">
        <f t="shared" si="0"/>
        <v>0</v>
      </c>
      <c r="E37" s="92">
        <v>3900</v>
      </c>
      <c r="F37" s="37">
        <v>3900</v>
      </c>
      <c r="G37" s="37">
        <v>1800</v>
      </c>
      <c r="H37" s="25">
        <v>39</v>
      </c>
    </row>
    <row r="38" spans="1:8" s="3" customFormat="1" ht="15" x14ac:dyDescent="0.25">
      <c r="A38" s="2"/>
      <c r="B38" s="2" t="s">
        <v>47</v>
      </c>
      <c r="C38" s="18">
        <f t="shared" si="1"/>
        <v>-39700</v>
      </c>
      <c r="D38" s="100">
        <f t="shared" si="0"/>
        <v>0</v>
      </c>
      <c r="E38" s="92">
        <v>39700</v>
      </c>
      <c r="F38" s="37">
        <v>39700</v>
      </c>
      <c r="G38" s="37">
        <v>0</v>
      </c>
      <c r="H38" s="25"/>
    </row>
    <row r="39" spans="1:8" s="3" customFormat="1" ht="15" x14ac:dyDescent="0.25">
      <c r="A39" s="2"/>
      <c r="B39" s="2" t="s">
        <v>48</v>
      </c>
      <c r="C39" s="18">
        <f t="shared" si="1"/>
        <v>-52365.5</v>
      </c>
      <c r="D39" s="100">
        <f t="shared" si="0"/>
        <v>26735.5</v>
      </c>
      <c r="E39" s="92">
        <v>72943</v>
      </c>
      <c r="F39" s="37">
        <v>99678.5</v>
      </c>
      <c r="G39" s="37">
        <v>20577.5</v>
      </c>
      <c r="H39" s="25">
        <v>83.1</v>
      </c>
    </row>
    <row r="40" spans="1:8" s="3" customFormat="1" ht="13.5" customHeight="1" x14ac:dyDescent="0.25">
      <c r="A40" s="2"/>
      <c r="B40" s="2"/>
      <c r="C40" s="18"/>
      <c r="D40" s="100"/>
      <c r="E40" s="92"/>
      <c r="F40" s="37"/>
      <c r="G40" s="37"/>
      <c r="H40" s="86"/>
    </row>
    <row r="41" spans="1:8" s="3" customFormat="1" ht="13.5" customHeight="1" x14ac:dyDescent="0.25">
      <c r="A41" s="2"/>
      <c r="B41" s="2"/>
      <c r="C41" s="18"/>
      <c r="D41" s="100"/>
      <c r="E41" s="92"/>
      <c r="F41" s="37"/>
      <c r="G41" s="37"/>
      <c r="H41" s="88"/>
    </row>
    <row r="42" spans="1:8" s="3" customFormat="1" ht="13.5" customHeight="1" x14ac:dyDescent="0.25">
      <c r="A42" s="2"/>
      <c r="B42" s="2"/>
      <c r="C42" s="18"/>
      <c r="D42" s="99"/>
      <c r="E42" s="120" t="s">
        <v>59</v>
      </c>
      <c r="F42" s="38" t="s">
        <v>59</v>
      </c>
      <c r="G42" s="38" t="s">
        <v>59</v>
      </c>
      <c r="H42" s="21" t="s">
        <v>32</v>
      </c>
    </row>
    <row r="43" spans="1:8" s="3" customFormat="1" ht="15" x14ac:dyDescent="0.25">
      <c r="A43" s="28" t="s">
        <v>11</v>
      </c>
      <c r="B43" s="2"/>
      <c r="C43" s="18"/>
      <c r="D43" s="101" t="s">
        <v>56</v>
      </c>
      <c r="E43" s="121">
        <v>44165</v>
      </c>
      <c r="F43" s="39">
        <v>44196</v>
      </c>
      <c r="G43" s="39">
        <v>42123</v>
      </c>
      <c r="H43" s="23" t="s">
        <v>33</v>
      </c>
    </row>
    <row r="44" spans="1:8" s="3" customFormat="1" ht="13.5" customHeight="1" x14ac:dyDescent="0.25">
      <c r="A44" s="2"/>
      <c r="B44" s="2" t="s">
        <v>12</v>
      </c>
      <c r="C44" s="18"/>
      <c r="D44" s="100"/>
      <c r="E44" s="92"/>
      <c r="F44" s="37"/>
      <c r="G44" s="37"/>
      <c r="H44" s="88"/>
    </row>
    <row r="45" spans="1:8" s="3" customFormat="1" ht="13.5" customHeight="1" x14ac:dyDescent="0.25">
      <c r="A45" s="2"/>
      <c r="B45" s="7" t="s">
        <v>27</v>
      </c>
      <c r="C45" s="18">
        <f>G45-E45</f>
        <v>-11536</v>
      </c>
      <c r="D45" s="100">
        <f t="shared" ref="D45:D50" si="2">F45-E45</f>
        <v>1210</v>
      </c>
      <c r="E45" s="92">
        <v>12496</v>
      </c>
      <c r="F45" s="37">
        <v>13706</v>
      </c>
      <c r="G45" s="37">
        <v>960</v>
      </c>
      <c r="H45" s="87">
        <v>52.7</v>
      </c>
    </row>
    <row r="46" spans="1:8" s="3" customFormat="1" ht="15" x14ac:dyDescent="0.25">
      <c r="A46" s="2"/>
      <c r="B46" s="7" t="s">
        <v>50</v>
      </c>
      <c r="C46" s="18">
        <f>G46-E46</f>
        <v>0</v>
      </c>
      <c r="D46" s="100">
        <f t="shared" si="2"/>
        <v>0</v>
      </c>
      <c r="E46" s="92">
        <v>0</v>
      </c>
      <c r="F46" s="37">
        <v>0</v>
      </c>
      <c r="G46" s="37">
        <v>0</v>
      </c>
      <c r="H46" s="25">
        <v>0</v>
      </c>
    </row>
    <row r="47" spans="1:8" s="3" customFormat="1" ht="15" x14ac:dyDescent="0.25">
      <c r="A47" s="2"/>
      <c r="B47" s="2" t="s">
        <v>35</v>
      </c>
      <c r="C47" s="18">
        <f>G47-E47</f>
        <v>-5650</v>
      </c>
      <c r="D47" s="100">
        <f t="shared" si="2"/>
        <v>450</v>
      </c>
      <c r="E47" s="92">
        <v>11950</v>
      </c>
      <c r="F47" s="37">
        <v>12400</v>
      </c>
      <c r="G47" s="37">
        <v>6300</v>
      </c>
      <c r="H47" s="25">
        <v>47.7</v>
      </c>
    </row>
    <row r="48" spans="1:8" s="3" customFormat="1" ht="15" x14ac:dyDescent="0.25">
      <c r="A48" s="2"/>
      <c r="B48" s="2" t="s">
        <v>58</v>
      </c>
      <c r="C48" s="18">
        <f>G48-E48</f>
        <v>0</v>
      </c>
      <c r="D48" s="100">
        <f t="shared" si="2"/>
        <v>0</v>
      </c>
      <c r="E48" s="92">
        <v>0</v>
      </c>
      <c r="F48" s="37">
        <v>0</v>
      </c>
      <c r="G48" s="37">
        <v>0</v>
      </c>
      <c r="H48" s="25">
        <v>0</v>
      </c>
    </row>
    <row r="49" spans="1:8" s="3" customFormat="1" ht="15" x14ac:dyDescent="0.25">
      <c r="A49" s="2"/>
      <c r="B49" s="2" t="s">
        <v>13</v>
      </c>
      <c r="C49" s="18">
        <f>G49-E49</f>
        <v>-1574.36</v>
      </c>
      <c r="D49" s="100">
        <f t="shared" si="2"/>
        <v>200.31000000000017</v>
      </c>
      <c r="E49" s="92">
        <v>1728.57</v>
      </c>
      <c r="F49" s="37">
        <v>1928.88</v>
      </c>
      <c r="G49" s="37">
        <v>154.21</v>
      </c>
      <c r="H49" s="25">
        <v>96.4</v>
      </c>
    </row>
    <row r="50" spans="1:8" s="69" customFormat="1" x14ac:dyDescent="0.25">
      <c r="A50" s="65" t="s">
        <v>79</v>
      </c>
      <c r="B50" s="65"/>
      <c r="C50" s="66"/>
      <c r="D50" s="100">
        <f t="shared" si="2"/>
        <v>53140.810000000056</v>
      </c>
      <c r="E50" s="125">
        <f>SUM(E23:E49)-E43</f>
        <v>692407.37</v>
      </c>
      <c r="F50" s="67">
        <f>SUM(F23:F49)-F43</f>
        <v>745548.18</v>
      </c>
      <c r="G50" s="67">
        <f>SUM(G23:G49)</f>
        <v>412170.71</v>
      </c>
      <c r="H50" s="68"/>
    </row>
    <row r="51" spans="1:8" s="3" customFormat="1" ht="12" customHeight="1" x14ac:dyDescent="0.25">
      <c r="A51" s="2"/>
      <c r="B51" s="2"/>
      <c r="C51" s="18"/>
      <c r="D51" s="100"/>
      <c r="E51" s="92"/>
      <c r="F51" s="37"/>
      <c r="G51" s="37"/>
      <c r="H51" s="25"/>
    </row>
    <row r="52" spans="1:8" s="3" customFormat="1" ht="16.149999999999999" customHeight="1" x14ac:dyDescent="0.25">
      <c r="A52" s="11" t="s">
        <v>14</v>
      </c>
      <c r="B52" s="2"/>
      <c r="C52" s="18"/>
      <c r="D52" s="100"/>
      <c r="E52" s="92"/>
      <c r="F52" s="37"/>
      <c r="G52" s="37"/>
      <c r="H52" s="25"/>
    </row>
    <row r="53" spans="1:8" s="3" customFormat="1" ht="16.149999999999999" customHeight="1" x14ac:dyDescent="0.25">
      <c r="A53" s="11"/>
      <c r="B53" s="2" t="s">
        <v>107</v>
      </c>
      <c r="C53" s="18"/>
      <c r="D53" s="100">
        <f t="shared" ref="D53:D61" si="3">F53-E53</f>
        <v>0</v>
      </c>
      <c r="E53" s="92">
        <v>608500</v>
      </c>
      <c r="F53" s="37">
        <v>608500</v>
      </c>
      <c r="G53" s="37"/>
      <c r="H53" s="25">
        <v>100</v>
      </c>
    </row>
    <row r="54" spans="1:8" s="3" customFormat="1" ht="15" x14ac:dyDescent="0.25">
      <c r="A54" s="2"/>
      <c r="B54" s="2" t="s">
        <v>15</v>
      </c>
      <c r="C54" s="18">
        <f>G54-E54</f>
        <v>-70424</v>
      </c>
      <c r="D54" s="100">
        <f t="shared" si="3"/>
        <v>8575</v>
      </c>
      <c r="E54" s="92">
        <v>94325</v>
      </c>
      <c r="F54" s="37">
        <v>102900</v>
      </c>
      <c r="G54" s="37">
        <v>23901</v>
      </c>
      <c r="H54" s="29">
        <v>100</v>
      </c>
    </row>
    <row r="55" spans="1:8" s="3" customFormat="1" ht="15" x14ac:dyDescent="0.25">
      <c r="A55" s="2"/>
      <c r="B55" s="2" t="s">
        <v>97</v>
      </c>
      <c r="C55" s="18"/>
      <c r="D55" s="100">
        <f t="shared" si="3"/>
        <v>0</v>
      </c>
      <c r="E55" s="92">
        <v>10000</v>
      </c>
      <c r="F55" s="37">
        <v>10000</v>
      </c>
      <c r="G55" s="37">
        <v>10000</v>
      </c>
      <c r="H55" s="29">
        <v>100</v>
      </c>
    </row>
    <row r="56" spans="1:8" s="3" customFormat="1" ht="15" x14ac:dyDescent="0.25">
      <c r="A56" s="2"/>
      <c r="B56" s="2" t="s">
        <v>108</v>
      </c>
      <c r="C56" s="18"/>
      <c r="D56" s="100">
        <f t="shared" si="3"/>
        <v>0</v>
      </c>
      <c r="E56" s="92">
        <v>30000</v>
      </c>
      <c r="F56" s="37">
        <v>30000</v>
      </c>
      <c r="G56" s="91"/>
      <c r="H56" s="29">
        <v>100</v>
      </c>
    </row>
    <row r="57" spans="1:8" s="3" customFormat="1" ht="15" x14ac:dyDescent="0.25">
      <c r="A57" s="2"/>
      <c r="B57" s="2" t="s">
        <v>109</v>
      </c>
      <c r="C57" s="18"/>
      <c r="D57" s="100">
        <f t="shared" si="3"/>
        <v>0</v>
      </c>
      <c r="E57" s="92">
        <v>450000</v>
      </c>
      <c r="F57" s="37">
        <v>450000</v>
      </c>
      <c r="G57" s="91"/>
      <c r="H57" s="29">
        <v>100</v>
      </c>
    </row>
    <row r="58" spans="1:8" s="3" customFormat="1" ht="15" x14ac:dyDescent="0.25">
      <c r="A58" s="2"/>
      <c r="B58" s="2" t="s">
        <v>110</v>
      </c>
      <c r="C58" s="18"/>
      <c r="D58" s="100">
        <f t="shared" si="3"/>
        <v>0</v>
      </c>
      <c r="E58" s="92">
        <v>670000</v>
      </c>
      <c r="F58" s="37">
        <v>670000</v>
      </c>
      <c r="G58" s="91"/>
      <c r="H58" s="29">
        <v>100</v>
      </c>
    </row>
    <row r="59" spans="1:8" s="69" customFormat="1" x14ac:dyDescent="0.25">
      <c r="A59" s="65" t="s">
        <v>80</v>
      </c>
      <c r="B59" s="65"/>
      <c r="C59" s="66"/>
      <c r="D59" s="100">
        <f t="shared" si="3"/>
        <v>8575</v>
      </c>
      <c r="E59" s="125">
        <f>SUM(E53:E58)</f>
        <v>1862825</v>
      </c>
      <c r="F59" s="67">
        <f>SUM(F53:F58)</f>
        <v>1871400</v>
      </c>
      <c r="G59" s="67">
        <f>SUM(G54:G54)</f>
        <v>23901</v>
      </c>
      <c r="H59" s="70"/>
    </row>
    <row r="60" spans="1:8" s="3" customFormat="1" ht="15" x14ac:dyDescent="0.25">
      <c r="A60" s="2"/>
      <c r="B60" s="2"/>
      <c r="C60" s="18"/>
      <c r="D60" s="100"/>
      <c r="E60" s="92"/>
      <c r="F60" s="37"/>
      <c r="G60" s="37"/>
      <c r="H60" s="30"/>
    </row>
    <row r="61" spans="1:8" s="51" customFormat="1" ht="15" x14ac:dyDescent="0.25">
      <c r="A61" s="50"/>
      <c r="B61" s="51" t="s">
        <v>68</v>
      </c>
      <c r="C61" s="52">
        <f>SUM(C5:C54)</f>
        <v>-4512213.2</v>
      </c>
      <c r="D61" s="100">
        <f t="shared" si="3"/>
        <v>846354.12000000104</v>
      </c>
      <c r="E61" s="126">
        <f>E20+E50+E59</f>
        <v>8480674.2699999996</v>
      </c>
      <c r="F61" s="104">
        <f>F20+F50+F59</f>
        <v>9327028.3900000006</v>
      </c>
      <c r="G61" s="52" t="e">
        <f>SUM(G5:G54)-#REF!</f>
        <v>#REF!</v>
      </c>
      <c r="H61" s="53">
        <v>96.1</v>
      </c>
    </row>
    <row r="62" spans="1:8" s="3" customFormat="1" ht="13.5" customHeight="1" x14ac:dyDescent="0.25">
      <c r="A62" s="2"/>
      <c r="B62" s="2"/>
      <c r="C62" s="2"/>
      <c r="D62" s="2"/>
      <c r="E62" s="92"/>
      <c r="F62" s="37"/>
      <c r="G62" s="37"/>
      <c r="H62" s="31"/>
    </row>
    <row r="63" spans="1:8" ht="13.5" customHeight="1" x14ac:dyDescent="0.25">
      <c r="F63" s="35"/>
    </row>
    <row r="64" spans="1:8" ht="15" x14ac:dyDescent="0.25">
      <c r="A64" s="3"/>
      <c r="B64" s="14" t="s">
        <v>115</v>
      </c>
      <c r="C64" s="14"/>
      <c r="E64" s="128" t="s">
        <v>87</v>
      </c>
      <c r="F64" s="105" t="s">
        <v>87</v>
      </c>
      <c r="G64" s="83"/>
      <c r="H64"/>
    </row>
    <row r="65" spans="1:8" ht="15" x14ac:dyDescent="0.25">
      <c r="A65" s="3"/>
      <c r="B65" s="15"/>
      <c r="C65" s="20" t="s">
        <v>86</v>
      </c>
      <c r="D65" s="84" t="s">
        <v>86</v>
      </c>
      <c r="E65" s="129">
        <v>44165</v>
      </c>
      <c r="F65" s="82">
        <v>44196</v>
      </c>
      <c r="G65" s="82">
        <v>42123</v>
      </c>
      <c r="H65"/>
    </row>
    <row r="66" spans="1:8" ht="15" x14ac:dyDescent="0.25">
      <c r="A66" s="3"/>
      <c r="B66" s="15"/>
      <c r="C66" s="20"/>
      <c r="E66" s="129"/>
      <c r="F66" s="82"/>
      <c r="G66" s="82"/>
      <c r="H66"/>
    </row>
    <row r="67" spans="1:8" ht="15" x14ac:dyDescent="0.25">
      <c r="A67" s="3"/>
      <c r="B67" s="16" t="s">
        <v>22</v>
      </c>
      <c r="C67" s="77" t="e">
        <f>#REF!-E67</f>
        <v>#REF!</v>
      </c>
      <c r="D67" s="18">
        <f>F67-E67</f>
        <v>266210.20000000019</v>
      </c>
      <c r="E67" s="95">
        <v>4476041.37</v>
      </c>
      <c r="F67" s="79">
        <v>4742251.57</v>
      </c>
      <c r="G67" s="79">
        <v>5687566.0099999998</v>
      </c>
      <c r="H67"/>
    </row>
    <row r="68" spans="1:8" ht="15" x14ac:dyDescent="0.25">
      <c r="A68" s="3"/>
      <c r="B68" s="56" t="s">
        <v>76</v>
      </c>
      <c r="C68" s="57" t="e">
        <f>#REF!-E68</f>
        <v>#REF!</v>
      </c>
      <c r="D68" s="89">
        <f>F68-E68</f>
        <v>8564.1999999997206</v>
      </c>
      <c r="E68" s="94">
        <v>2285843.35</v>
      </c>
      <c r="F68" s="80">
        <v>2294407.5499999998</v>
      </c>
      <c r="G68" s="80">
        <v>796275.35</v>
      </c>
      <c r="H68"/>
    </row>
    <row r="69" spans="1:8" ht="15" x14ac:dyDescent="0.25">
      <c r="A69" s="3"/>
      <c r="B69" s="54" t="s">
        <v>77</v>
      </c>
      <c r="C69" s="78" t="e">
        <f>#REF!-E69</f>
        <v>#REF!</v>
      </c>
      <c r="D69" s="119">
        <f>F69-E69</f>
        <v>274774.39999999944</v>
      </c>
      <c r="E69" s="130">
        <f>E67+E68</f>
        <v>6761884.7200000007</v>
      </c>
      <c r="F69" s="81">
        <f>F67+F68</f>
        <v>7036659.1200000001</v>
      </c>
      <c r="G69" s="81">
        <f>SUM(G67:G68)</f>
        <v>6483841.3599999994</v>
      </c>
      <c r="H69"/>
    </row>
    <row r="70" spans="1:8" ht="13.5" customHeight="1" x14ac:dyDescent="0.25">
      <c r="B70" s="16" t="s">
        <v>23</v>
      </c>
      <c r="C70" s="34" t="e">
        <f>#REF!-E70</f>
        <v>#REF!</v>
      </c>
      <c r="D70" s="119">
        <f>F70-E70</f>
        <v>-679</v>
      </c>
      <c r="E70" s="95">
        <v>679</v>
      </c>
      <c r="F70" s="79">
        <v>0</v>
      </c>
      <c r="G70" s="79">
        <v>29233</v>
      </c>
    </row>
    <row r="71" spans="1:8" ht="13.5" customHeight="1" x14ac:dyDescent="0.25">
      <c r="F71" s="35"/>
    </row>
    <row r="72" spans="1:8" ht="13.5" customHeight="1" x14ac:dyDescent="0.25">
      <c r="F72" s="35"/>
    </row>
    <row r="73" spans="1:8" ht="13.5" customHeight="1" x14ac:dyDescent="0.25">
      <c r="F73" s="35"/>
    </row>
    <row r="74" spans="1:8" ht="13.5" customHeight="1" x14ac:dyDescent="0.25">
      <c r="F74" s="35"/>
    </row>
    <row r="75" spans="1:8" ht="13.5" customHeight="1" x14ac:dyDescent="0.25">
      <c r="F75" s="35"/>
    </row>
    <row r="76" spans="1:8" ht="13.5" customHeight="1" x14ac:dyDescent="0.25"/>
    <row r="77" spans="1:8" ht="13.5" customHeight="1" x14ac:dyDescent="0.25"/>
    <row r="78" spans="1:8" ht="13.5" customHeight="1" x14ac:dyDescent="0.25"/>
    <row r="79" spans="1:8" ht="13.5" customHeight="1" x14ac:dyDescent="0.25"/>
    <row r="80" spans="1:8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</sheetData>
  <mergeCells count="1">
    <mergeCell ref="A1:H1"/>
  </mergeCells>
  <pageMargins left="0.61" right="0.3" top="0.41" bottom="0.28999999999999998" header="0.2" footer="0.21"/>
  <pageSetup paperSize="9" orientation="landscape" r:id="rId1"/>
  <headerFooter alignWithMargins="0">
    <oddFooter>&amp;Cstr.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tabSelected="1" topLeftCell="A40" zoomScaleNormal="100" workbookViewId="0">
      <selection activeCell="F57" sqref="F57"/>
    </sheetView>
  </sheetViews>
  <sheetFormatPr defaultRowHeight="14.25" x14ac:dyDescent="0.2"/>
  <cols>
    <col min="1" max="1" width="2.7109375" style="3" customWidth="1"/>
    <col min="2" max="2" width="66.5703125" style="3" customWidth="1"/>
    <col min="3" max="3" width="16.28515625" style="3" bestFit="1" customWidth="1"/>
    <col min="4" max="4" width="20.5703125" style="140" customWidth="1"/>
    <col min="5" max="5" width="20.5703125" style="114" customWidth="1"/>
    <col min="6" max="6" width="5.5703125" style="17" customWidth="1"/>
  </cols>
  <sheetData>
    <row r="1" spans="1:8" ht="24.75" customHeight="1" x14ac:dyDescent="0.2">
      <c r="A1" s="147" t="s">
        <v>114</v>
      </c>
      <c r="B1" s="147"/>
      <c r="C1" s="147"/>
      <c r="D1" s="147"/>
      <c r="E1" s="147"/>
      <c r="F1" s="147"/>
    </row>
    <row r="2" spans="1:8" ht="19.5" x14ac:dyDescent="0.2">
      <c r="A2" s="10"/>
      <c r="B2" s="10"/>
      <c r="C2" s="19"/>
      <c r="D2" s="132" t="s">
        <v>59</v>
      </c>
      <c r="E2" s="106" t="s">
        <v>59</v>
      </c>
      <c r="F2" s="21" t="s">
        <v>32</v>
      </c>
    </row>
    <row r="3" spans="1:8" ht="15" x14ac:dyDescent="0.25">
      <c r="A3" s="11" t="s">
        <v>16</v>
      </c>
      <c r="B3" s="2"/>
      <c r="C3" s="20" t="s">
        <v>56</v>
      </c>
      <c r="D3" s="121">
        <v>44165</v>
      </c>
      <c r="E3" s="39">
        <v>44196</v>
      </c>
      <c r="F3" s="23" t="s">
        <v>33</v>
      </c>
    </row>
    <row r="4" spans="1:8" ht="15" x14ac:dyDescent="0.25">
      <c r="A4" s="5" t="s">
        <v>61</v>
      </c>
      <c r="B4" s="2"/>
      <c r="C4" s="96"/>
      <c r="D4" s="133"/>
      <c r="E4" s="107"/>
      <c r="F4" s="40"/>
    </row>
    <row r="5" spans="1:8" ht="15" x14ac:dyDescent="0.25">
      <c r="A5" s="5"/>
      <c r="B5" s="2" t="s">
        <v>89</v>
      </c>
      <c r="C5" s="100">
        <f>E5-D5</f>
        <v>0</v>
      </c>
      <c r="D5" s="134">
        <v>0</v>
      </c>
      <c r="E5" s="108">
        <v>0</v>
      </c>
      <c r="F5" s="40"/>
    </row>
    <row r="6" spans="1:8" ht="15" x14ac:dyDescent="0.25">
      <c r="A6" s="11"/>
      <c r="B6" s="2" t="s">
        <v>62</v>
      </c>
      <c r="C6" s="100">
        <f>E6-D6</f>
        <v>6655</v>
      </c>
      <c r="D6" s="134">
        <v>112126.35</v>
      </c>
      <c r="E6" s="108">
        <v>118781.35</v>
      </c>
      <c r="F6" s="40" t="s">
        <v>117</v>
      </c>
    </row>
    <row r="7" spans="1:8" ht="15" x14ac:dyDescent="0.25">
      <c r="A7" s="11"/>
      <c r="B7" s="2" t="s">
        <v>67</v>
      </c>
      <c r="C7" s="100">
        <f>E7-D7</f>
        <v>5000</v>
      </c>
      <c r="D7" s="134">
        <v>0</v>
      </c>
      <c r="E7" s="108">
        <v>5000</v>
      </c>
      <c r="F7" s="40" t="s">
        <v>112</v>
      </c>
    </row>
    <row r="8" spans="1:8" s="69" customFormat="1" ht="15.75" x14ac:dyDescent="0.25">
      <c r="A8" s="65" t="s">
        <v>81</v>
      </c>
      <c r="B8" s="65"/>
      <c r="C8" s="100">
        <f>E8-D8</f>
        <v>11655</v>
      </c>
      <c r="D8" s="135">
        <f>SUM(D5:D7)</f>
        <v>112126.35</v>
      </c>
      <c r="E8" s="109">
        <f>SUM(E5:E7)</f>
        <v>123781.35</v>
      </c>
      <c r="F8" s="74"/>
    </row>
    <row r="9" spans="1:8" ht="12" customHeight="1" x14ac:dyDescent="0.25">
      <c r="A9" s="11"/>
      <c r="B9" s="2"/>
      <c r="C9" s="98"/>
      <c r="D9" s="133"/>
      <c r="E9" s="107"/>
      <c r="F9" s="40"/>
    </row>
    <row r="10" spans="1:8" ht="15" x14ac:dyDescent="0.25">
      <c r="A10" s="5" t="s">
        <v>17</v>
      </c>
      <c r="B10" s="2"/>
      <c r="C10" s="98"/>
      <c r="D10" s="136"/>
      <c r="E10" s="110"/>
      <c r="F10" s="40"/>
    </row>
    <row r="11" spans="1:8" ht="15" x14ac:dyDescent="0.25">
      <c r="A11" s="5"/>
      <c r="B11" s="2" t="s">
        <v>111</v>
      </c>
      <c r="C11" s="100">
        <f>E11-D11</f>
        <v>0</v>
      </c>
      <c r="D11" s="145">
        <v>34000</v>
      </c>
      <c r="E11" s="144">
        <v>34000</v>
      </c>
      <c r="F11" s="40" t="s">
        <v>112</v>
      </c>
    </row>
    <row r="12" spans="1:8" ht="15" x14ac:dyDescent="0.25">
      <c r="A12" s="2"/>
      <c r="B12" s="2" t="s">
        <v>29</v>
      </c>
      <c r="C12" s="100">
        <f>E12-D12</f>
        <v>0</v>
      </c>
      <c r="D12" s="137">
        <v>96817.51</v>
      </c>
      <c r="E12" s="111">
        <v>96817.51</v>
      </c>
      <c r="F12" s="41">
        <v>14.6</v>
      </c>
    </row>
    <row r="13" spans="1:8" ht="15" x14ac:dyDescent="0.25">
      <c r="A13" s="2"/>
      <c r="B13" s="2" t="s">
        <v>98</v>
      </c>
      <c r="C13" s="100">
        <f t="shared" ref="C13:C18" si="0">E13-D13</f>
        <v>0</v>
      </c>
      <c r="D13" s="137">
        <v>25025</v>
      </c>
      <c r="E13" s="111">
        <v>25025</v>
      </c>
      <c r="F13" s="41">
        <v>96.3</v>
      </c>
    </row>
    <row r="14" spans="1:8" ht="15" x14ac:dyDescent="0.25">
      <c r="A14" s="2"/>
      <c r="B14" s="2" t="s">
        <v>41</v>
      </c>
      <c r="C14" s="100">
        <f t="shared" si="0"/>
        <v>49733</v>
      </c>
      <c r="D14" s="137">
        <v>668702.16</v>
      </c>
      <c r="E14" s="111">
        <v>718435.16</v>
      </c>
      <c r="F14" s="41">
        <v>41.1</v>
      </c>
    </row>
    <row r="15" spans="1:8" ht="15" x14ac:dyDescent="0.25">
      <c r="A15" s="2"/>
      <c r="B15" s="2" t="s">
        <v>64</v>
      </c>
      <c r="C15" s="100">
        <f t="shared" si="0"/>
        <v>11027.029999999999</v>
      </c>
      <c r="D15" s="137">
        <v>193347.08</v>
      </c>
      <c r="E15" s="111">
        <v>204374.11</v>
      </c>
      <c r="F15" s="41">
        <v>99.7</v>
      </c>
      <c r="H15" s="116"/>
    </row>
    <row r="16" spans="1:8" ht="15" x14ac:dyDescent="0.25">
      <c r="A16" s="2"/>
      <c r="B16" s="2" t="s">
        <v>63</v>
      </c>
      <c r="C16" s="100">
        <f t="shared" si="0"/>
        <v>8000</v>
      </c>
      <c r="D16" s="137">
        <v>0</v>
      </c>
      <c r="E16" s="111">
        <v>8000</v>
      </c>
      <c r="F16" s="41">
        <v>16</v>
      </c>
    </row>
    <row r="17" spans="1:6" ht="15" x14ac:dyDescent="0.25">
      <c r="A17" s="2"/>
      <c r="B17" s="2" t="s">
        <v>90</v>
      </c>
      <c r="C17" s="100">
        <f t="shared" si="0"/>
        <v>0</v>
      </c>
      <c r="D17" s="137">
        <v>0</v>
      </c>
      <c r="E17" s="111">
        <v>0</v>
      </c>
      <c r="F17" s="41"/>
    </row>
    <row r="18" spans="1:6" s="69" customFormat="1" ht="15.75" x14ac:dyDescent="0.25">
      <c r="A18" s="65" t="s">
        <v>82</v>
      </c>
      <c r="B18" s="65"/>
      <c r="C18" s="100">
        <f t="shared" si="0"/>
        <v>68760.030000000028</v>
      </c>
      <c r="D18" s="135">
        <f>SUM(D11:D17)</f>
        <v>1017891.75</v>
      </c>
      <c r="E18" s="109">
        <f>SUM(E11:E17)</f>
        <v>1086651.78</v>
      </c>
      <c r="F18" s="71"/>
    </row>
    <row r="19" spans="1:6" ht="9.75" customHeight="1" x14ac:dyDescent="0.25">
      <c r="A19" s="2"/>
      <c r="B19" s="4"/>
      <c r="C19" s="98"/>
      <c r="D19" s="137"/>
      <c r="E19" s="111"/>
      <c r="F19" s="41"/>
    </row>
    <row r="20" spans="1:6" s="3" customFormat="1" ht="15" x14ac:dyDescent="0.25">
      <c r="A20" s="5" t="s">
        <v>18</v>
      </c>
      <c r="B20" s="2"/>
      <c r="C20" s="98"/>
      <c r="D20" s="137"/>
      <c r="E20" s="111"/>
      <c r="F20" s="41"/>
    </row>
    <row r="21" spans="1:6" ht="15" x14ac:dyDescent="0.25">
      <c r="A21" s="2"/>
      <c r="B21" s="6" t="s">
        <v>19</v>
      </c>
      <c r="C21" s="98"/>
      <c r="D21" s="137"/>
      <c r="E21" s="111"/>
      <c r="F21" s="41"/>
    </row>
    <row r="22" spans="1:6" ht="15" x14ac:dyDescent="0.25">
      <c r="A22" s="2"/>
      <c r="B22" s="2" t="s">
        <v>30</v>
      </c>
      <c r="C22" s="100">
        <f>E22-D22</f>
        <v>840</v>
      </c>
      <c r="D22" s="137">
        <v>9114</v>
      </c>
      <c r="E22" s="111">
        <v>9954</v>
      </c>
      <c r="F22" s="41">
        <v>66.400000000000006</v>
      </c>
    </row>
    <row r="23" spans="1:6" ht="15" x14ac:dyDescent="0.25">
      <c r="A23" s="2"/>
      <c r="B23" s="2" t="s">
        <v>51</v>
      </c>
      <c r="C23" s="100">
        <f t="shared" ref="C23:C34" si="1">E23-D23</f>
        <v>0</v>
      </c>
      <c r="D23" s="137">
        <v>6000</v>
      </c>
      <c r="E23" s="111">
        <v>6000</v>
      </c>
      <c r="F23" s="41">
        <v>100</v>
      </c>
    </row>
    <row r="24" spans="1:6" ht="15" x14ac:dyDescent="0.25">
      <c r="A24" s="2"/>
      <c r="B24" s="2" t="s">
        <v>37</v>
      </c>
      <c r="C24" s="100">
        <f t="shared" si="1"/>
        <v>135</v>
      </c>
      <c r="D24" s="137">
        <v>448654.79</v>
      </c>
      <c r="E24" s="111">
        <v>448789.79</v>
      </c>
      <c r="F24" s="41">
        <v>99.7</v>
      </c>
    </row>
    <row r="25" spans="1:6" ht="15" x14ac:dyDescent="0.25">
      <c r="A25" s="2"/>
      <c r="B25" s="2" t="s">
        <v>38</v>
      </c>
      <c r="C25" s="100">
        <f t="shared" si="1"/>
        <v>8611.75</v>
      </c>
      <c r="D25" s="137">
        <v>41039.71</v>
      </c>
      <c r="E25" s="111">
        <v>49651.46</v>
      </c>
      <c r="F25" s="41">
        <v>60.2</v>
      </c>
    </row>
    <row r="26" spans="1:6" ht="15" x14ac:dyDescent="0.25">
      <c r="A26" s="2"/>
      <c r="B26" s="2" t="s">
        <v>71</v>
      </c>
      <c r="C26" s="100">
        <f t="shared" si="1"/>
        <v>10100</v>
      </c>
      <c r="D26" s="137">
        <v>38000</v>
      </c>
      <c r="E26" s="111">
        <v>48100</v>
      </c>
      <c r="F26" s="41">
        <v>48.1</v>
      </c>
    </row>
    <row r="27" spans="1:6" ht="15" x14ac:dyDescent="0.25">
      <c r="A27" s="2"/>
      <c r="B27" s="2" t="s">
        <v>31</v>
      </c>
      <c r="C27" s="100">
        <f t="shared" si="1"/>
        <v>1140</v>
      </c>
      <c r="D27" s="137">
        <v>12391.01</v>
      </c>
      <c r="E27" s="111">
        <v>13531.01</v>
      </c>
      <c r="F27" s="41">
        <v>90.2</v>
      </c>
    </row>
    <row r="28" spans="1:6" ht="15" x14ac:dyDescent="0.25">
      <c r="A28" s="2"/>
      <c r="B28" s="2" t="s">
        <v>42</v>
      </c>
      <c r="C28" s="100">
        <f t="shared" si="1"/>
        <v>89353.100000000035</v>
      </c>
      <c r="D28" s="137">
        <v>216374.99</v>
      </c>
      <c r="E28" s="111">
        <v>305728.09000000003</v>
      </c>
      <c r="F28" s="41">
        <v>98.6</v>
      </c>
    </row>
    <row r="29" spans="1:6" ht="15" x14ac:dyDescent="0.25">
      <c r="A29" s="2"/>
      <c r="B29" s="2" t="s">
        <v>65</v>
      </c>
      <c r="C29" s="100">
        <f t="shared" si="1"/>
        <v>0</v>
      </c>
      <c r="D29" s="137">
        <v>0</v>
      </c>
      <c r="E29" s="111">
        <v>0</v>
      </c>
      <c r="F29" s="41"/>
    </row>
    <row r="30" spans="1:6" ht="15" x14ac:dyDescent="0.25">
      <c r="A30" s="2"/>
      <c r="B30" s="2" t="s">
        <v>43</v>
      </c>
      <c r="C30" s="100">
        <f t="shared" si="1"/>
        <v>0</v>
      </c>
      <c r="D30" s="137">
        <v>1051181.98</v>
      </c>
      <c r="E30" s="111">
        <v>1051181.98</v>
      </c>
      <c r="F30" s="41">
        <v>99.8</v>
      </c>
    </row>
    <row r="31" spans="1:6" ht="15" x14ac:dyDescent="0.25">
      <c r="A31" s="2"/>
      <c r="B31" s="2" t="s">
        <v>52</v>
      </c>
      <c r="C31" s="100">
        <f t="shared" si="1"/>
        <v>49073.330000000016</v>
      </c>
      <c r="D31" s="137">
        <v>285387.65999999997</v>
      </c>
      <c r="E31" s="111">
        <v>334460.99</v>
      </c>
      <c r="F31" s="41">
        <v>92.9</v>
      </c>
    </row>
    <row r="32" spans="1:6" ht="15" x14ac:dyDescent="0.25">
      <c r="A32" s="2"/>
      <c r="B32" s="2" t="s">
        <v>24</v>
      </c>
      <c r="C32" s="100">
        <f t="shared" si="1"/>
        <v>70496.830000000016</v>
      </c>
      <c r="D32" s="137">
        <v>435298.16</v>
      </c>
      <c r="E32" s="111">
        <v>505794.99</v>
      </c>
      <c r="F32" s="41">
        <v>95.6</v>
      </c>
    </row>
    <row r="33" spans="1:6" ht="15" x14ac:dyDescent="0.25">
      <c r="A33" s="2"/>
      <c r="B33" s="2" t="s">
        <v>53</v>
      </c>
      <c r="C33" s="100">
        <f t="shared" si="1"/>
        <v>13720</v>
      </c>
      <c r="D33" s="137">
        <v>220459.05</v>
      </c>
      <c r="E33" s="111">
        <v>234179.05</v>
      </c>
      <c r="F33" s="41">
        <v>98.6</v>
      </c>
    </row>
    <row r="34" spans="1:6" s="69" customFormat="1" ht="15.75" x14ac:dyDescent="0.25">
      <c r="A34" s="65" t="s">
        <v>83</v>
      </c>
      <c r="B34" s="65"/>
      <c r="C34" s="100">
        <f t="shared" si="1"/>
        <v>243470.01000000024</v>
      </c>
      <c r="D34" s="135">
        <f>SUM(D22:D33)</f>
        <v>2763901.35</v>
      </c>
      <c r="E34" s="109">
        <f>SUM(E22:E33)</f>
        <v>3007371.3600000003</v>
      </c>
      <c r="F34" s="85"/>
    </row>
    <row r="35" spans="1:6" s="69" customFormat="1" ht="15.75" x14ac:dyDescent="0.25">
      <c r="A35" s="65"/>
      <c r="B35" s="65"/>
      <c r="C35" s="97"/>
      <c r="D35" s="135"/>
      <c r="E35" s="109"/>
      <c r="F35" s="85"/>
    </row>
    <row r="36" spans="1:6" ht="15" x14ac:dyDescent="0.25">
      <c r="A36" s="2"/>
      <c r="B36" s="2"/>
      <c r="C36" s="99"/>
      <c r="D36" s="132" t="s">
        <v>59</v>
      </c>
      <c r="E36" s="106" t="s">
        <v>59</v>
      </c>
      <c r="F36" s="21" t="s">
        <v>32</v>
      </c>
    </row>
    <row r="37" spans="1:6" ht="15" x14ac:dyDescent="0.25">
      <c r="A37" s="5" t="s">
        <v>101</v>
      </c>
      <c r="C37" s="101" t="s">
        <v>56</v>
      </c>
      <c r="D37" s="121">
        <v>44165</v>
      </c>
      <c r="E37" s="39">
        <v>44196</v>
      </c>
      <c r="F37" s="23" t="s">
        <v>33</v>
      </c>
    </row>
    <row r="38" spans="1:6" ht="15" x14ac:dyDescent="0.25">
      <c r="A38" s="5"/>
      <c r="B38" s="2" t="s">
        <v>99</v>
      </c>
      <c r="C38" s="98">
        <f>E38-D38</f>
        <v>28360</v>
      </c>
      <c r="D38" s="138">
        <v>169234.15</v>
      </c>
      <c r="E38" s="112">
        <v>197594.15</v>
      </c>
      <c r="F38" s="23" t="s">
        <v>118</v>
      </c>
    </row>
    <row r="39" spans="1:6" s="69" customFormat="1" ht="15.75" x14ac:dyDescent="0.25">
      <c r="A39" s="65" t="s">
        <v>100</v>
      </c>
      <c r="B39" s="65"/>
      <c r="C39" s="98">
        <f>E39-D39</f>
        <v>28360</v>
      </c>
      <c r="D39" s="139">
        <f>SUM(D38)</f>
        <v>169234.15</v>
      </c>
      <c r="E39" s="113">
        <f>SUM(E38)</f>
        <v>197594.15</v>
      </c>
      <c r="F39" s="72"/>
    </row>
    <row r="40" spans="1:6" ht="15" x14ac:dyDescent="0.25">
      <c r="A40" s="5"/>
      <c r="B40" s="2"/>
      <c r="C40" s="101"/>
      <c r="D40" s="121"/>
      <c r="E40" s="39"/>
      <c r="F40" s="23"/>
    </row>
    <row r="41" spans="1:6" ht="15" x14ac:dyDescent="0.25">
      <c r="A41" s="5" t="s">
        <v>20</v>
      </c>
      <c r="B41" s="2"/>
      <c r="C41" s="101"/>
      <c r="D41" s="121"/>
      <c r="E41" s="39"/>
      <c r="F41" s="23"/>
    </row>
    <row r="42" spans="1:6" ht="15" x14ac:dyDescent="0.25">
      <c r="A42" s="2"/>
      <c r="B42" s="2" t="s">
        <v>54</v>
      </c>
      <c r="C42" s="100">
        <f>E42-D42</f>
        <v>4032.2600000000093</v>
      </c>
      <c r="D42" s="137">
        <v>1187361.77</v>
      </c>
      <c r="E42" s="111">
        <v>1191394.03</v>
      </c>
      <c r="F42" s="75">
        <v>93.8</v>
      </c>
    </row>
    <row r="43" spans="1:6" ht="15" x14ac:dyDescent="0.25">
      <c r="A43" s="2"/>
      <c r="B43" s="2" t="s">
        <v>104</v>
      </c>
      <c r="C43" s="100">
        <f>E43-D43</f>
        <v>0</v>
      </c>
      <c r="D43" s="137">
        <v>71664.89</v>
      </c>
      <c r="E43" s="111">
        <v>71664.89</v>
      </c>
      <c r="F43" s="93">
        <v>89.6</v>
      </c>
    </row>
    <row r="44" spans="1:6" s="69" customFormat="1" ht="15.75" x14ac:dyDescent="0.25">
      <c r="A44" s="65" t="s">
        <v>84</v>
      </c>
      <c r="B44" s="65"/>
      <c r="C44" s="100">
        <f>E44-D44</f>
        <v>4032.2600000000093</v>
      </c>
      <c r="D44" s="139">
        <f>SUM(D42+D43)</f>
        <v>1259026.6599999999</v>
      </c>
      <c r="E44" s="113">
        <f>SUM(E42+E43)</f>
        <v>1263058.92</v>
      </c>
      <c r="F44" s="72"/>
    </row>
    <row r="45" spans="1:6" ht="15" x14ac:dyDescent="0.25">
      <c r="A45" s="2"/>
      <c r="B45" s="2"/>
      <c r="C45" s="98"/>
      <c r="F45" s="43"/>
    </row>
    <row r="46" spans="1:6" ht="15" x14ac:dyDescent="0.25">
      <c r="A46" s="5" t="s">
        <v>21</v>
      </c>
      <c r="B46" s="2"/>
      <c r="C46" s="98"/>
      <c r="F46" s="43"/>
    </row>
    <row r="47" spans="1:6" ht="15" x14ac:dyDescent="0.25">
      <c r="A47" s="2"/>
      <c r="B47" s="2" t="s">
        <v>44</v>
      </c>
      <c r="C47" s="100">
        <f>E47-D47</f>
        <v>83167</v>
      </c>
      <c r="D47" s="137">
        <v>1005511</v>
      </c>
      <c r="E47" s="111">
        <v>1088678</v>
      </c>
      <c r="F47" s="42">
        <v>98</v>
      </c>
    </row>
    <row r="48" spans="1:6" ht="15" x14ac:dyDescent="0.25">
      <c r="A48" s="2"/>
      <c r="B48" s="2" t="s">
        <v>113</v>
      </c>
      <c r="C48" s="100"/>
      <c r="D48" s="137">
        <v>31132.75</v>
      </c>
      <c r="E48" s="111">
        <v>31273.75</v>
      </c>
      <c r="F48" s="42">
        <v>97.7</v>
      </c>
    </row>
    <row r="49" spans="1:6" s="3" customFormat="1" ht="15" x14ac:dyDescent="0.25">
      <c r="A49" s="2"/>
      <c r="B49" s="2" t="s">
        <v>25</v>
      </c>
      <c r="C49" s="100"/>
      <c r="D49" s="137"/>
      <c r="E49" s="111"/>
      <c r="F49" s="42"/>
    </row>
    <row r="50" spans="1:6" s="3" customFormat="1" ht="15" x14ac:dyDescent="0.25">
      <c r="A50" s="2"/>
      <c r="B50" s="2" t="s">
        <v>28</v>
      </c>
      <c r="C50" s="100"/>
      <c r="D50" s="137"/>
      <c r="E50" s="111"/>
      <c r="F50" s="42"/>
    </row>
    <row r="51" spans="1:6" s="3" customFormat="1" ht="15" x14ac:dyDescent="0.25">
      <c r="A51" s="2"/>
      <c r="B51" s="2" t="s">
        <v>55</v>
      </c>
      <c r="C51" s="100">
        <f>E51-D51</f>
        <v>131453.61999999988</v>
      </c>
      <c r="D51" s="137">
        <v>1530063.3</v>
      </c>
      <c r="E51" s="111">
        <v>1661516.92</v>
      </c>
      <c r="F51" s="42">
        <v>97.7</v>
      </c>
    </row>
    <row r="52" spans="1:6" s="3" customFormat="1" ht="15" x14ac:dyDescent="0.25">
      <c r="A52" s="2"/>
      <c r="B52" s="2" t="s">
        <v>60</v>
      </c>
      <c r="C52" s="100">
        <f t="shared" ref="C52:C61" si="2">E52-D52</f>
        <v>540.80000000000018</v>
      </c>
      <c r="D52" s="137">
        <v>6604.2</v>
      </c>
      <c r="E52" s="111">
        <v>7145</v>
      </c>
      <c r="F52" s="42">
        <v>71.5</v>
      </c>
    </row>
    <row r="53" spans="1:6" s="3" customFormat="1" ht="15" x14ac:dyDescent="0.25">
      <c r="A53" s="2"/>
      <c r="B53" s="2" t="s">
        <v>75</v>
      </c>
      <c r="C53" s="100">
        <f t="shared" si="2"/>
        <v>0</v>
      </c>
      <c r="D53" s="137">
        <v>245615</v>
      </c>
      <c r="E53" s="111">
        <v>245615</v>
      </c>
      <c r="F53" s="42">
        <v>70.2</v>
      </c>
    </row>
    <row r="54" spans="1:6" s="69" customFormat="1" ht="15.75" x14ac:dyDescent="0.25">
      <c r="A54" s="65" t="s">
        <v>85</v>
      </c>
      <c r="B54" s="65"/>
      <c r="C54" s="100">
        <f t="shared" si="2"/>
        <v>215302.41999999993</v>
      </c>
      <c r="D54" s="135">
        <f>SUM(D47:D53)</f>
        <v>2818926.25</v>
      </c>
      <c r="E54" s="109">
        <f>SUM(E47:E53)</f>
        <v>3034228.67</v>
      </c>
      <c r="F54" s="73"/>
    </row>
    <row r="55" spans="1:6" s="3" customFormat="1" ht="15" x14ac:dyDescent="0.25">
      <c r="A55" s="2"/>
      <c r="B55" s="2"/>
      <c r="C55" s="100"/>
      <c r="D55" s="137"/>
      <c r="E55" s="111"/>
      <c r="F55" s="42"/>
    </row>
    <row r="56" spans="1:6" s="49" customFormat="1" ht="15.75" x14ac:dyDescent="0.25">
      <c r="A56" s="46"/>
      <c r="B56" s="47" t="s">
        <v>70</v>
      </c>
      <c r="C56" s="100">
        <f t="shared" si="2"/>
        <v>571579.71999999974</v>
      </c>
      <c r="D56" s="141">
        <f>D8+D18+D34+D44+D54+D39</f>
        <v>8141106.5100000007</v>
      </c>
      <c r="E56" s="117">
        <f>E8+E18+E34+E44+E54+E39</f>
        <v>8712686.2300000004</v>
      </c>
      <c r="F56" s="48">
        <v>79.900000000000006</v>
      </c>
    </row>
    <row r="57" spans="1:6" ht="15" x14ac:dyDescent="0.25">
      <c r="A57" s="12"/>
      <c r="C57" s="100"/>
      <c r="D57" s="137"/>
      <c r="E57" s="111"/>
      <c r="F57" s="44"/>
    </row>
    <row r="58" spans="1:6" s="8" customFormat="1" ht="15" x14ac:dyDescent="0.25">
      <c r="A58" s="11" t="s">
        <v>26</v>
      </c>
      <c r="B58" s="2"/>
      <c r="C58" s="100"/>
      <c r="D58" s="142"/>
      <c r="E58" s="115"/>
      <c r="F58" s="45"/>
    </row>
    <row r="59" spans="1:6" s="8" customFormat="1" ht="15" x14ac:dyDescent="0.25">
      <c r="A59" s="11"/>
      <c r="B59" s="2" t="s">
        <v>72</v>
      </c>
      <c r="C59" s="100">
        <f t="shared" si="2"/>
        <v>0</v>
      </c>
      <c r="D59" s="127">
        <v>0</v>
      </c>
      <c r="E59" s="35">
        <v>0</v>
      </c>
      <c r="F59" s="43">
        <v>0</v>
      </c>
    </row>
    <row r="60" spans="1:6" ht="15" x14ac:dyDescent="0.25">
      <c r="A60" s="13"/>
      <c r="C60" s="100"/>
    </row>
    <row r="61" spans="1:6" s="13" customFormat="1" ht="15.75" x14ac:dyDescent="0.25">
      <c r="B61" s="13" t="s">
        <v>73</v>
      </c>
      <c r="C61" s="100">
        <f t="shared" si="2"/>
        <v>571579.71999999974</v>
      </c>
      <c r="D61" s="143">
        <f>SUM(D56:D59)</f>
        <v>8141106.5100000007</v>
      </c>
      <c r="E61" s="118">
        <f>SUM(E56:E59)</f>
        <v>8712686.2300000004</v>
      </c>
      <c r="F61" s="55">
        <v>79.900000000000006</v>
      </c>
    </row>
    <row r="62" spans="1:6" ht="15" x14ac:dyDescent="0.25">
      <c r="A62" s="13"/>
    </row>
    <row r="63" spans="1:6" x14ac:dyDescent="0.2">
      <c r="B63" s="14" t="s">
        <v>115</v>
      </c>
      <c r="C63" s="14"/>
      <c r="D63" s="128" t="s">
        <v>87</v>
      </c>
      <c r="E63" s="105" t="s">
        <v>87</v>
      </c>
    </row>
    <row r="64" spans="1:6" ht="15" x14ac:dyDescent="0.25">
      <c r="B64" s="15"/>
      <c r="C64" s="84" t="s">
        <v>86</v>
      </c>
      <c r="D64" s="129">
        <v>44165</v>
      </c>
      <c r="E64" s="82">
        <v>44196</v>
      </c>
    </row>
    <row r="65" spans="2:5" ht="15" x14ac:dyDescent="0.25">
      <c r="B65" s="15"/>
      <c r="C65" s="20"/>
      <c r="D65" s="129"/>
      <c r="E65" s="82"/>
    </row>
    <row r="66" spans="2:5" ht="15" x14ac:dyDescent="0.25">
      <c r="B66" s="16" t="s">
        <v>22</v>
      </c>
      <c r="C66" s="18">
        <f>E66-D66</f>
        <v>266210.20000000019</v>
      </c>
      <c r="D66" s="95">
        <v>4476041.37</v>
      </c>
      <c r="E66" s="79">
        <v>4742251.57</v>
      </c>
    </row>
    <row r="67" spans="2:5" ht="15" x14ac:dyDescent="0.25">
      <c r="B67" s="56" t="s">
        <v>76</v>
      </c>
      <c r="C67" s="89">
        <f>E67-D67</f>
        <v>8564.1999999997206</v>
      </c>
      <c r="D67" s="94">
        <v>2285843.35</v>
      </c>
      <c r="E67" s="80">
        <v>2294407.5499999998</v>
      </c>
    </row>
    <row r="68" spans="2:5" ht="15" x14ac:dyDescent="0.25">
      <c r="B68" s="54" t="s">
        <v>77</v>
      </c>
      <c r="C68" s="119">
        <f>E68-D68</f>
        <v>274774.39999999944</v>
      </c>
      <c r="D68" s="130">
        <f>D66+D67</f>
        <v>6761884.7200000007</v>
      </c>
      <c r="E68" s="81">
        <f>E66+E67</f>
        <v>7036659.1200000001</v>
      </c>
    </row>
    <row r="69" spans="2:5" ht="15" x14ac:dyDescent="0.25">
      <c r="B69" s="16" t="s">
        <v>23</v>
      </c>
      <c r="C69" s="119">
        <f>E69-D69</f>
        <v>-679</v>
      </c>
      <c r="D69" s="95">
        <v>679</v>
      </c>
      <c r="E69" s="79">
        <v>0</v>
      </c>
    </row>
    <row r="70" spans="2:5" ht="15" x14ac:dyDescent="0.25">
      <c r="B70" s="16"/>
      <c r="C70" s="18"/>
      <c r="D70" s="95"/>
      <c r="E70" s="79"/>
    </row>
  </sheetData>
  <mergeCells count="1">
    <mergeCell ref="A1:F1"/>
  </mergeCells>
  <pageMargins left="0.61" right="0.27" top="0.38" bottom="0.7" header="0.17" footer="0.41"/>
  <pageSetup paperSize="9" orientation="landscape" r:id="rId1"/>
  <headerFooter alignWithMargins="0">
    <oddFooter>&amp;Cstr.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2021-02-18T08:43:57Z</cp:lastPrinted>
  <dcterms:created xsi:type="dcterms:W3CDTF">2003-05-20T06:48:53Z</dcterms:created>
  <dcterms:modified xsi:type="dcterms:W3CDTF">2021-02-18T08:44:23Z</dcterms:modified>
</cp:coreProperties>
</file>