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Rozbor hospodaření obce\2019\"/>
    </mc:Choice>
  </mc:AlternateContent>
  <xr:revisionPtr revIDLastSave="0" documentId="13_ncr:1_{85A6C9BE-F42E-47C8-9FEB-CD39AD8EDFB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říjmy" sheetId="4" r:id="rId1"/>
    <sheet name="výdaje" sheetId="5" r:id="rId2"/>
    <sheet name="List1" sheetId="7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8" i="4" l="1"/>
  <c r="E19" i="5" l="1"/>
  <c r="E58" i="5" s="1"/>
  <c r="D69" i="5"/>
  <c r="D56" i="5"/>
  <c r="D46" i="5"/>
  <c r="D41" i="5"/>
  <c r="D35" i="5"/>
  <c r="D58" i="5" s="1"/>
  <c r="D63" i="5" s="1"/>
  <c r="D19" i="5"/>
  <c r="D8" i="5"/>
  <c r="E68" i="4"/>
  <c r="E58" i="4"/>
  <c r="E60" i="4" s="1"/>
  <c r="E49" i="4"/>
  <c r="E19" i="4"/>
  <c r="C13" i="5"/>
  <c r="C11" i="5"/>
  <c r="G49" i="4"/>
  <c r="D49" i="4" s="1"/>
  <c r="G19" i="4"/>
  <c r="G58" i="4"/>
  <c r="D39" i="4"/>
  <c r="D57" i="4"/>
  <c r="D54" i="4"/>
  <c r="D18" i="4"/>
  <c r="E69" i="5"/>
  <c r="C67" i="5"/>
  <c r="C68" i="5"/>
  <c r="C70" i="5"/>
  <c r="E41" i="5"/>
  <c r="C41" i="5" s="1"/>
  <c r="C40" i="5"/>
  <c r="D19" i="4" l="1"/>
  <c r="D58" i="4"/>
  <c r="C69" i="5"/>
  <c r="G60" i="4"/>
  <c r="E56" i="5"/>
  <c r="C56" i="5" s="1"/>
  <c r="D13" i="4"/>
  <c r="D67" i="4" l="1"/>
  <c r="D69" i="4"/>
  <c r="D66" i="4"/>
  <c r="C66" i="4"/>
  <c r="C67" i="4"/>
  <c r="C69" i="4"/>
  <c r="D52" i="4"/>
  <c r="D53" i="4"/>
  <c r="D55" i="4"/>
  <c r="D56" i="4"/>
  <c r="F68" i="4"/>
  <c r="E35" i="5"/>
  <c r="C35" i="5" s="1"/>
  <c r="C19" i="5"/>
  <c r="C54" i="5"/>
  <c r="C55" i="5"/>
  <c r="C53" i="5"/>
  <c r="C49" i="5"/>
  <c r="C45" i="5"/>
  <c r="C44" i="5"/>
  <c r="C39" i="5"/>
  <c r="E46" i="5"/>
  <c r="C46" i="5" s="1"/>
  <c r="C24" i="5"/>
  <c r="C25" i="5"/>
  <c r="C26" i="5"/>
  <c r="C27" i="5"/>
  <c r="C28" i="5"/>
  <c r="C29" i="5"/>
  <c r="C30" i="5"/>
  <c r="C31" i="5"/>
  <c r="C32" i="5"/>
  <c r="C33" i="5"/>
  <c r="C34" i="5"/>
  <c r="C23" i="5"/>
  <c r="C14" i="5"/>
  <c r="C15" i="5"/>
  <c r="C16" i="5"/>
  <c r="C17" i="5"/>
  <c r="C18" i="5"/>
  <c r="C12" i="5"/>
  <c r="C6" i="5"/>
  <c r="C7" i="5"/>
  <c r="C5" i="5"/>
  <c r="E8" i="5"/>
  <c r="D45" i="4"/>
  <c r="D46" i="4"/>
  <c r="D47" i="4"/>
  <c r="D48" i="4"/>
  <c r="D44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23" i="4"/>
  <c r="D7" i="4"/>
  <c r="D8" i="4"/>
  <c r="D9" i="4"/>
  <c r="D10" i="4"/>
  <c r="D11" i="4"/>
  <c r="D12" i="4"/>
  <c r="D14" i="4"/>
  <c r="D15" i="4"/>
  <c r="D16" i="4"/>
  <c r="D17" i="4"/>
  <c r="D6" i="4"/>
  <c r="F19" i="4"/>
  <c r="F49" i="4"/>
  <c r="F60" i="4" s="1"/>
  <c r="F58" i="4"/>
  <c r="C45" i="4"/>
  <c r="C53" i="4"/>
  <c r="C47" i="4"/>
  <c r="C48" i="4"/>
  <c r="C46" i="4"/>
  <c r="C23" i="4"/>
  <c r="C24" i="4"/>
  <c r="C27" i="4"/>
  <c r="C31" i="4"/>
  <c r="C32" i="4"/>
  <c r="C35" i="4"/>
  <c r="C36" i="4"/>
  <c r="C37" i="4"/>
  <c r="C38" i="4"/>
  <c r="C44" i="4"/>
  <c r="C7" i="4"/>
  <c r="C8" i="4"/>
  <c r="C9" i="4"/>
  <c r="C10" i="4"/>
  <c r="C12" i="4"/>
  <c r="C14" i="4"/>
  <c r="C15" i="4"/>
  <c r="C16" i="4"/>
  <c r="C18" i="4"/>
  <c r="C6" i="4"/>
  <c r="E63" i="5" l="1"/>
  <c r="C8" i="5"/>
  <c r="C60" i="4"/>
  <c r="D68" i="4"/>
  <c r="D60" i="4"/>
  <c r="C68" i="4"/>
  <c r="C58" i="5" l="1"/>
</calcChain>
</file>

<file path=xl/sharedStrings.xml><?xml version="1.0" encoding="utf-8"?>
<sst xmlns="http://schemas.openxmlformats.org/spreadsheetml/2006/main" count="149" uniqueCount="120">
  <si>
    <t xml:space="preserve">I.  VLASTNÍ  PŘÍJMY                                                                 </t>
  </si>
  <si>
    <t xml:space="preserve">Třída 1  -  Daňové   příjmy                </t>
  </si>
  <si>
    <t xml:space="preserve">Daň z příjmu právnických osob     </t>
  </si>
  <si>
    <t xml:space="preserve">Daň z přidané hodnoty     </t>
  </si>
  <si>
    <t>Poplatek za likvidaci komunálního odpadu</t>
  </si>
  <si>
    <t xml:space="preserve">Poplatek ze psů     </t>
  </si>
  <si>
    <t xml:space="preserve">Správní poplatky     </t>
  </si>
  <si>
    <t xml:space="preserve">Třída 2  -  Nedaňové příjmy </t>
  </si>
  <si>
    <t xml:space="preserve">Průmyslová a ostatní odvětví hospodářství     </t>
  </si>
  <si>
    <t xml:space="preserve">Pitná voda - vodné    </t>
  </si>
  <si>
    <t xml:space="preserve">Služby pro obyvatelsvo     </t>
  </si>
  <si>
    <t>Všeobecná veřejná správa a služby</t>
  </si>
  <si>
    <t xml:space="preserve">Příjmy z poskytnutých služeb a výrobků </t>
  </si>
  <si>
    <t>Příjmy z úroků</t>
  </si>
  <si>
    <t>II. PŘIJATÉ DOTACE – TŘÍDA 4</t>
  </si>
  <si>
    <t xml:space="preserve">Neinv. dotace ze státního rozpočtu      </t>
  </si>
  <si>
    <t>VÝDAJE</t>
  </si>
  <si>
    <t xml:space="preserve">Skupina   2  -  průmyslová  a ostatní odvětví hospodářství  </t>
  </si>
  <si>
    <t>Skupina 3 – vzdělávání ,kultura,sdělovací prostředky,tělovýchova, bydlení,</t>
  </si>
  <si>
    <t>komunální služby,ochrana život.prostředí,ochrana přírody</t>
  </si>
  <si>
    <t>Skupina 5 – bezpečnost státu a právní ochrana</t>
  </si>
  <si>
    <t>Skupina 6 – všeobecná veřejná správa a služby</t>
  </si>
  <si>
    <t>Základní běžný účet</t>
  </si>
  <si>
    <t>Pokladna</t>
  </si>
  <si>
    <t xml:space="preserve">Sběr a svoz ostatních odpadů </t>
  </si>
  <si>
    <t>Činnost místní správy - platy zam., SP, ZP, materiál, služby, telefon, knihy,</t>
  </si>
  <si>
    <t>FINANCOVÁNÍ</t>
  </si>
  <si>
    <t xml:space="preserve">za kopírování, půjčení strojů, dovoz mater.      </t>
  </si>
  <si>
    <t xml:space="preserve">služby pošt, ost.služby, mikroregiony, plyn, zákonné pojištění, </t>
  </si>
  <si>
    <t xml:space="preserve">Silnice - posypový materiál, pluhování </t>
  </si>
  <si>
    <t>Činnosti knihovnické - odměna</t>
  </si>
  <si>
    <t>Bytové hospodářství - el. energie</t>
  </si>
  <si>
    <t>RS</t>
  </si>
  <si>
    <t>%</t>
  </si>
  <si>
    <t>Příjmy z pronájmu ostatních nemovitostí - Ždírecká hosp.</t>
  </si>
  <si>
    <t>Daň z nemovitostí</t>
  </si>
  <si>
    <t>Rozhlas a televize - poplatek za rozhlas</t>
  </si>
  <si>
    <t>Záležitosti  SPOZ - dárkové balíčky</t>
  </si>
  <si>
    <t>Činnosti knihovnické - internet, poplatek MK</t>
  </si>
  <si>
    <t>Pohřebnictví - nájem hrobových míst</t>
  </si>
  <si>
    <t>Pitná voda - materiál, el.energie, rozbor, práce hydrant, výměna vodoměru</t>
  </si>
  <si>
    <t>Veřejné osvětlení - el.energie, oprava</t>
  </si>
  <si>
    <t>Komunální služby a územní rozvoj - mater.lepenka,bruska,benzín - stroje</t>
  </si>
  <si>
    <t>Zatupitelstva obcí - odměny, SP, ZP</t>
  </si>
  <si>
    <t>Zemědělství, lesní hospodářství a rybářství</t>
  </si>
  <si>
    <t>Pěstební činnost</t>
  </si>
  <si>
    <t>Komunální služby a územ.rozvoj</t>
  </si>
  <si>
    <t>Využívání a zneškodňování komun. odpadů</t>
  </si>
  <si>
    <t>Bytové hospodářství</t>
  </si>
  <si>
    <t>Příjmy z prodeje zboží</t>
  </si>
  <si>
    <t>Ostatní záležitosti kultury</t>
  </si>
  <si>
    <t>Sběr a svoz komunálních odpadů</t>
  </si>
  <si>
    <t>Péče o vzhled obce - zaměstnanec ÚP, dohoda</t>
  </si>
  <si>
    <t>Požární ochrana - dobrovolná část - hadice, el.energie, nafta, školení, opravy</t>
  </si>
  <si>
    <t>pohonné hmoty, sl.peněž.ústavů,povinné ručení, pokladna</t>
  </si>
  <si>
    <t>navýšení</t>
  </si>
  <si>
    <t>Daň z příjmů práv.osob za obbce</t>
  </si>
  <si>
    <t>Přijaté neinvestiční dary</t>
  </si>
  <si>
    <t xml:space="preserve">stav k </t>
  </si>
  <si>
    <t>Výdaje z finančních operací - úroky, bankovní poplatky, platby daní</t>
  </si>
  <si>
    <t>Skupina   1  -  zemědělství, lesní hospodářství a rybářství</t>
  </si>
  <si>
    <t>Pěstební činnost - les</t>
  </si>
  <si>
    <t>Úpravy drobných vodních toků</t>
  </si>
  <si>
    <t>Odvádění a čist.odp.vod, nak. S kal</t>
  </si>
  <si>
    <t>Pohřebnictví</t>
  </si>
  <si>
    <t>od 31.10.2008</t>
  </si>
  <si>
    <t>Správa v lesním hospodářství</t>
  </si>
  <si>
    <t>Příjmy celkem  Kč</t>
  </si>
  <si>
    <t>Podnik. a restrukt. v zeměd.a potrav.- pronájem pozemků</t>
  </si>
  <si>
    <t xml:space="preserve">Výdaje celkem </t>
  </si>
  <si>
    <t>Ostatní zájmová činnost a rekreace - spolky dotace</t>
  </si>
  <si>
    <t>Splátka úvěru - dlouhodobý</t>
  </si>
  <si>
    <t>Výdaje celkem i s financováním</t>
  </si>
  <si>
    <t>Daň z příjmů práv.osob za obce</t>
  </si>
  <si>
    <t>Platby daní a poplatků SR (daň z příjmů PO za obec)</t>
  </si>
  <si>
    <t>Účet v ČNB</t>
  </si>
  <si>
    <t>celkem oba bankovní účty</t>
  </si>
  <si>
    <t>Daňové příjmy celkem</t>
  </si>
  <si>
    <t>Nedaňové příjmy celkem</t>
  </si>
  <si>
    <t>Přijaté dotace celkem</t>
  </si>
  <si>
    <t>Skupina 1 celkem</t>
  </si>
  <si>
    <t>Skupina 2 celkem</t>
  </si>
  <si>
    <t>Skupina 3 celkem</t>
  </si>
  <si>
    <t>Skupina 5 celkem</t>
  </si>
  <si>
    <t>Skupina 6 celkem</t>
  </si>
  <si>
    <t>rozdíl</t>
  </si>
  <si>
    <t>stav k</t>
  </si>
  <si>
    <t>Kanalizace</t>
  </si>
  <si>
    <t>Ozdrav.hosp.zvířat,pol.a sp.pl</t>
  </si>
  <si>
    <t>Vodní díla v zemědělské krajině</t>
  </si>
  <si>
    <t>Daň z příjmu FO placená plátci</t>
  </si>
  <si>
    <t>Daň z příjmu FO placená poplatníky</t>
  </si>
  <si>
    <t>Daň z příjmu FO vybír.srážkou</t>
  </si>
  <si>
    <t>Daň z hazardních her</t>
  </si>
  <si>
    <t>Silnice</t>
  </si>
  <si>
    <t>Ostatní zájmová činnost a rekreace - dary ZOO</t>
  </si>
  <si>
    <t>Neinv.přijaté transfery z VPS</t>
  </si>
  <si>
    <t>Neinv.přijaté transfery od obcí</t>
  </si>
  <si>
    <t>Dopravní obslužnost</t>
  </si>
  <si>
    <t>Ostatní služby a činnosti - oblast sociální péče</t>
  </si>
  <si>
    <t>Skupina 4 celkem</t>
  </si>
  <si>
    <t>Skupina 4 – sociální věci a politika zaměstnanosti</t>
  </si>
  <si>
    <t>Ost. zál. kult., círk.,sděl. prostředků</t>
  </si>
  <si>
    <t>-</t>
  </si>
  <si>
    <t>Odvádění a čistění odpadních vod, nak. s kal</t>
  </si>
  <si>
    <t>Krizová opatření</t>
  </si>
  <si>
    <t>Odvody za odnětí půdy -z.p.f.</t>
  </si>
  <si>
    <t xml:space="preserve">Ostatní záležitosti sdělovacích prostředků - za Naše listy     </t>
  </si>
  <si>
    <t>Volby do Evropského parlamentu</t>
  </si>
  <si>
    <t>Ost. neinv. přij. transfery ze SR - úřad práce</t>
  </si>
  <si>
    <t>Ost. Služby a čin. - soc. prevence - příspěvek Linka bezpečí</t>
  </si>
  <si>
    <t>Invest.přijaté transf. od krajů</t>
  </si>
  <si>
    <t>Neinv. přijaté transfery od krajů</t>
  </si>
  <si>
    <t>Požární ochrana - dobrovolná část (poskyt.služeb a výrobků)</t>
  </si>
  <si>
    <t>Vnitřní obchod - neivest. transf. právnickým osobám (dotace obchod)</t>
  </si>
  <si>
    <t>Bezpečnost silničního provozu (měřič rychlosti)</t>
  </si>
  <si>
    <t>Rozbor hospodaření obce Ždírec ke dni 30.11.2019</t>
  </si>
  <si>
    <t>Stav k 30.11.2019</t>
  </si>
  <si>
    <t>188,7</t>
  </si>
  <si>
    <t>95,8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</si>
</sst>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0.0"/>
  </numFmts>
  <fonts count="65" x14ac:knownFonts="1">
    <font>
      <sz val="10"/>
      <name val="Arial CE"/>
      <charset val="238"/>
    </font>
    <font>
      <sz val="10"/>
      <name val="Arial CE"/>
      <charset val="238"/>
    </font>
    <font>
      <sz val="12"/>
      <name val="Times New Roman CE"/>
      <family val="1"/>
      <charset val="238"/>
    </font>
    <font>
      <sz val="11"/>
      <name val="Times New Roman CE"/>
      <family val="1"/>
      <charset val="238"/>
    </font>
    <font>
      <sz val="11"/>
      <name val="Arial CE"/>
      <charset val="238"/>
    </font>
    <font>
      <i/>
      <u/>
      <sz val="11"/>
      <name val="Times New Roman CE"/>
      <family val="1"/>
      <charset val="238"/>
    </font>
    <font>
      <sz val="10"/>
      <name val="Times New Roman CE"/>
      <family val="1"/>
      <charset val="238"/>
    </font>
    <font>
      <u val="singleAccounting"/>
      <sz val="16"/>
      <name val="Arial CE"/>
      <family val="2"/>
      <charset val="238"/>
    </font>
    <font>
      <sz val="10"/>
      <name val="Arial CE"/>
      <family val="2"/>
      <charset val="238"/>
    </font>
    <font>
      <sz val="10"/>
      <color indexed="55"/>
      <name val="Arial CE"/>
      <family val="2"/>
      <charset val="238"/>
    </font>
    <font>
      <b/>
      <u val="singleAccounting"/>
      <sz val="11"/>
      <name val="Arial CE"/>
      <family val="2"/>
      <charset val="238"/>
    </font>
    <font>
      <b/>
      <sz val="11"/>
      <name val="Times New Roman CE"/>
      <family val="1"/>
      <charset val="238"/>
    </font>
    <font>
      <b/>
      <sz val="11"/>
      <name val="Arial CE"/>
      <family val="2"/>
      <charset val="238"/>
    </font>
    <font>
      <b/>
      <u val="double"/>
      <sz val="11"/>
      <name val="Times New Roman CE"/>
      <family val="1"/>
      <charset val="238"/>
    </font>
    <font>
      <sz val="11"/>
      <name val="Arial CE"/>
      <family val="2"/>
      <charset val="238"/>
    </font>
    <font>
      <b/>
      <i/>
      <sz val="11"/>
      <name val="Times New Roman CE"/>
      <family val="1"/>
      <charset val="238"/>
    </font>
    <font>
      <u/>
      <sz val="11"/>
      <name val="Times New Roman CE"/>
      <family val="1"/>
      <charset val="238"/>
    </font>
    <font>
      <sz val="11"/>
      <color indexed="55"/>
      <name val="Arial CE"/>
      <family val="2"/>
      <charset val="238"/>
    </font>
    <font>
      <u val="singleAccounting"/>
      <sz val="16"/>
      <color indexed="8"/>
      <name val="Arial CE"/>
      <family val="2"/>
      <charset val="238"/>
    </font>
    <font>
      <sz val="11"/>
      <name val="Times New Roman CE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Times New Roman CE"/>
      <charset val="238"/>
    </font>
    <font>
      <b/>
      <i/>
      <sz val="12"/>
      <name val="Times New Roman"/>
      <family val="1"/>
      <charset val="238"/>
    </font>
    <font>
      <b/>
      <i/>
      <sz val="12"/>
      <name val="Times New Roman CE"/>
      <family val="1"/>
      <charset val="238"/>
    </font>
    <font>
      <b/>
      <i/>
      <sz val="12"/>
      <name val="Arial CE"/>
      <family val="2"/>
      <charset val="238"/>
    </font>
    <font>
      <b/>
      <i/>
      <sz val="12"/>
      <name val="Arial CE"/>
      <charset val="238"/>
    </font>
    <font>
      <b/>
      <i/>
      <sz val="12"/>
      <name val="Arial"/>
      <family val="2"/>
      <charset val="238"/>
    </font>
    <font>
      <u/>
      <sz val="11"/>
      <name val="Times New Roman CE"/>
      <charset val="238"/>
    </font>
    <font>
      <b/>
      <sz val="10"/>
      <name val="Arial CE"/>
      <charset val="238"/>
    </font>
    <font>
      <u val="singleAccounting"/>
      <sz val="16"/>
      <color rgb="FFFF0000"/>
      <name val="Arial CE"/>
      <family val="2"/>
      <charset val="238"/>
    </font>
    <font>
      <sz val="10"/>
      <color rgb="FFFF0000"/>
      <name val="Arial CE"/>
      <family val="2"/>
      <charset val="238"/>
    </font>
    <font>
      <sz val="11"/>
      <color rgb="FFFF0000"/>
      <name val="Arial CE"/>
      <family val="2"/>
      <charset val="238"/>
    </font>
    <font>
      <sz val="10"/>
      <color rgb="FF0070C0"/>
      <name val="Arial CE"/>
      <family val="2"/>
      <charset val="238"/>
    </font>
    <font>
      <b/>
      <sz val="11"/>
      <color theme="1"/>
      <name val="Times New Roman CE"/>
      <family val="1"/>
      <charset val="238"/>
    </font>
    <font>
      <b/>
      <sz val="12"/>
      <color theme="1"/>
      <name val="Arial CE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theme="1"/>
      <name val="Arial CE"/>
      <family val="2"/>
      <charset val="238"/>
    </font>
    <font>
      <b/>
      <sz val="11"/>
      <color theme="1"/>
      <name val="Arial CE"/>
      <family val="2"/>
      <charset val="238"/>
    </font>
    <font>
      <b/>
      <i/>
      <sz val="12"/>
      <color rgb="FFFF0000"/>
      <name val="Times New Roman"/>
      <family val="1"/>
      <charset val="238"/>
    </font>
    <font>
      <b/>
      <i/>
      <sz val="12"/>
      <color rgb="FFFF0000"/>
      <name val="Times New Roman CE"/>
      <family val="1"/>
      <charset val="238"/>
    </font>
    <font>
      <b/>
      <sz val="10"/>
      <color rgb="FFFF0000"/>
      <name val="Arial CE"/>
      <charset val="238"/>
    </font>
    <font>
      <sz val="11"/>
      <color theme="1"/>
      <name val="Arial CE"/>
      <family val="2"/>
      <charset val="238"/>
    </font>
    <font>
      <sz val="11"/>
      <color rgb="FF92D050"/>
      <name val="Arial CE"/>
      <family val="2"/>
      <charset val="238"/>
    </font>
    <font>
      <b/>
      <sz val="11"/>
      <color rgb="FFFF0000"/>
      <name val="Arial CE"/>
      <family val="2"/>
      <charset val="238"/>
    </font>
    <font>
      <sz val="10"/>
      <color rgb="FFFF0000"/>
      <name val="Arial"/>
      <family val="2"/>
      <charset val="238"/>
    </font>
    <font>
      <b/>
      <i/>
      <sz val="12"/>
      <color rgb="FFFF0000"/>
      <name val="Arial"/>
      <family val="2"/>
      <charset val="238"/>
    </font>
    <font>
      <b/>
      <i/>
      <sz val="12"/>
      <color rgb="FFFF0000"/>
      <name val="Arial CE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Times New Roman CE"/>
      <family val="1"/>
      <charset val="238"/>
    </font>
    <font>
      <b/>
      <sz val="10"/>
      <color rgb="FFFF0000"/>
      <name val="Arial CE"/>
      <family val="2"/>
      <charset val="238"/>
    </font>
    <font>
      <u val="singleAccounting"/>
      <sz val="16"/>
      <color theme="4"/>
      <name val="Arial CE"/>
      <family val="2"/>
      <charset val="238"/>
    </font>
    <font>
      <sz val="11"/>
      <color theme="4"/>
      <name val="Arial CE"/>
      <family val="2"/>
      <charset val="238"/>
    </font>
    <font>
      <sz val="10"/>
      <color theme="4"/>
      <name val="Arial"/>
      <family val="2"/>
      <charset val="238"/>
    </font>
    <font>
      <b/>
      <i/>
      <sz val="12"/>
      <color theme="4"/>
      <name val="Arial"/>
      <family val="2"/>
      <charset val="238"/>
    </font>
    <font>
      <b/>
      <i/>
      <sz val="12"/>
      <color theme="4"/>
      <name val="Arial CE"/>
      <family val="2"/>
      <charset val="238"/>
    </font>
    <font>
      <sz val="10"/>
      <color theme="4"/>
      <name val="Arial CE"/>
      <family val="2"/>
      <charset val="238"/>
    </font>
    <font>
      <b/>
      <sz val="10"/>
      <color theme="4"/>
      <name val="Arial"/>
      <family val="2"/>
      <charset val="238"/>
    </font>
    <font>
      <sz val="10"/>
      <color theme="4"/>
      <name val="Times New Roman CE"/>
      <family val="1"/>
      <charset val="238"/>
    </font>
    <font>
      <b/>
      <sz val="11"/>
      <color theme="4"/>
      <name val="Arial CE"/>
      <family val="2"/>
      <charset val="238"/>
    </font>
    <font>
      <b/>
      <sz val="10"/>
      <color theme="4"/>
      <name val="Arial CE"/>
      <family val="2"/>
      <charset val="238"/>
    </font>
    <font>
      <b/>
      <sz val="10"/>
      <color theme="4"/>
      <name val="Arial CE"/>
      <charset val="238"/>
    </font>
    <font>
      <b/>
      <i/>
      <sz val="12"/>
      <color theme="4"/>
      <name val="Times New Roman"/>
      <family val="1"/>
      <charset val="238"/>
    </font>
    <font>
      <b/>
      <i/>
      <sz val="12"/>
      <color theme="4"/>
      <name val="Times New Roman CE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 indent="1"/>
    </xf>
    <xf numFmtId="0" fontId="6" fillId="0" borderId="0" xfId="0" applyFont="1"/>
    <xf numFmtId="0" fontId="7" fillId="0" borderId="0" xfId="0" applyFont="1" applyFill="1" applyAlignment="1">
      <alignment horizontal="center" vertical="center"/>
    </xf>
    <xf numFmtId="164" fontId="9" fillId="0" borderId="0" xfId="1" applyNumberFormat="1" applyFont="1" applyAlignment="1">
      <alignment horizontal="right"/>
    </xf>
    <xf numFmtId="0" fontId="10" fillId="0" borderId="0" xfId="0" applyFont="1" applyFill="1" applyAlignment="1">
      <alignment horizontal="center" vertical="center"/>
    </xf>
    <xf numFmtId="0" fontId="11" fillId="0" borderId="0" xfId="0" applyFont="1"/>
    <xf numFmtId="0" fontId="3" fillId="0" borderId="0" xfId="0" applyFont="1" applyBorder="1"/>
    <xf numFmtId="0" fontId="12" fillId="0" borderId="0" xfId="0" applyFont="1"/>
    <xf numFmtId="0" fontId="13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164" fontId="8" fillId="0" borderId="0" xfId="1" applyNumberFormat="1" applyFont="1" applyAlignment="1">
      <alignment horizontal="right"/>
    </xf>
    <xf numFmtId="44" fontId="3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14" fillId="2" borderId="1" xfId="0" applyNumberFormat="1" applyFont="1" applyFill="1" applyBorder="1" applyAlignment="1">
      <alignment horizontal="right"/>
    </xf>
    <xf numFmtId="0" fontId="15" fillId="0" borderId="0" xfId="0" applyFont="1" applyAlignment="1">
      <alignment horizontal="left"/>
    </xf>
    <xf numFmtId="49" fontId="14" fillId="2" borderId="2" xfId="0" applyNumberFormat="1" applyFont="1" applyFill="1" applyBorder="1" applyAlignment="1">
      <alignment horizontal="right"/>
    </xf>
    <xf numFmtId="49" fontId="3" fillId="0" borderId="0" xfId="0" applyNumberFormat="1" applyFont="1" applyAlignment="1">
      <alignment horizontal="right" vertical="center"/>
    </xf>
    <xf numFmtId="164" fontId="14" fillId="2" borderId="3" xfId="1" applyNumberFormat="1" applyFont="1" applyFill="1" applyBorder="1" applyAlignment="1">
      <alignment horizontal="right"/>
    </xf>
    <xf numFmtId="49" fontId="3" fillId="0" borderId="0" xfId="0" applyNumberFormat="1" applyFont="1"/>
    <xf numFmtId="0" fontId="15" fillId="0" borderId="0" xfId="0" applyFont="1"/>
    <xf numFmtId="0" fontId="16" fillId="0" borderId="0" xfId="0" applyFont="1"/>
    <xf numFmtId="164" fontId="14" fillId="2" borderId="3" xfId="0" applyNumberFormat="1" applyFont="1" applyFill="1" applyBorder="1" applyAlignment="1">
      <alignment horizontal="right"/>
    </xf>
    <xf numFmtId="164" fontId="12" fillId="2" borderId="3" xfId="0" applyNumberFormat="1" applyFont="1" applyFill="1" applyBorder="1" applyAlignment="1">
      <alignment horizontal="right"/>
    </xf>
    <xf numFmtId="164" fontId="17" fillId="0" borderId="0" xfId="1" applyNumberFormat="1" applyFont="1" applyAlignment="1">
      <alignment horizontal="right"/>
    </xf>
    <xf numFmtId="0" fontId="4" fillId="2" borderId="0" xfId="0" applyFont="1" applyFill="1"/>
    <xf numFmtId="44" fontId="4" fillId="0" borderId="0" xfId="0" applyNumberFormat="1" applyFont="1"/>
    <xf numFmtId="44" fontId="11" fillId="0" borderId="0" xfId="0" applyNumberFormat="1" applyFont="1" applyAlignment="1">
      <alignment horizontal="right"/>
    </xf>
    <xf numFmtId="44" fontId="31" fillId="0" borderId="0" xfId="0" applyNumberFormat="1" applyFont="1" applyFill="1" applyAlignment="1">
      <alignment horizontal="center" vertical="center"/>
    </xf>
    <xf numFmtId="44" fontId="32" fillId="0" borderId="0" xfId="0" applyNumberFormat="1" applyFont="1"/>
    <xf numFmtId="0" fontId="33" fillId="0" borderId="0" xfId="0" applyFont="1"/>
    <xf numFmtId="44" fontId="33" fillId="0" borderId="0" xfId="0" applyNumberFormat="1" applyFont="1"/>
    <xf numFmtId="44" fontId="32" fillId="0" borderId="0" xfId="0" applyNumberFormat="1" applyFont="1" applyAlignment="1">
      <alignment horizontal="center"/>
    </xf>
    <xf numFmtId="14" fontId="33" fillId="0" borderId="0" xfId="0" applyNumberFormat="1" applyFont="1" applyAlignment="1">
      <alignment horizontal="center"/>
    </xf>
    <xf numFmtId="49" fontId="20" fillId="2" borderId="2" xfId="0" applyNumberFormat="1" applyFont="1" applyFill="1" applyBorder="1" applyAlignment="1">
      <alignment horizontal="right"/>
    </xf>
    <xf numFmtId="164" fontId="20" fillId="2" borderId="3" xfId="1" applyNumberFormat="1" applyFont="1" applyFill="1" applyBorder="1" applyAlignment="1">
      <alignment horizontal="right"/>
    </xf>
    <xf numFmtId="0" fontId="34" fillId="0" borderId="0" xfId="0" applyFont="1"/>
    <xf numFmtId="164" fontId="20" fillId="3" borderId="3" xfId="1" applyNumberFormat="1" applyFont="1" applyFill="1" applyBorder="1" applyAlignment="1">
      <alignment horizontal="right"/>
    </xf>
    <xf numFmtId="164" fontId="8" fillId="3" borderId="0" xfId="1" applyNumberFormat="1" applyFont="1" applyFill="1" applyAlignment="1">
      <alignment horizontal="right"/>
    </xf>
    <xf numFmtId="164" fontId="22" fillId="3" borderId="0" xfId="0" applyNumberFormat="1" applyFont="1" applyFill="1" applyBorder="1" applyAlignment="1">
      <alignment horizontal="right"/>
    </xf>
    <xf numFmtId="0" fontId="6" fillId="3" borderId="0" xfId="0" applyFont="1" applyFill="1"/>
    <xf numFmtId="0" fontId="35" fillId="0" borderId="0" xfId="0" applyFont="1" applyBorder="1"/>
    <xf numFmtId="0" fontId="36" fillId="0" borderId="0" xfId="0" applyFont="1"/>
    <xf numFmtId="164" fontId="37" fillId="3" borderId="3" xfId="0" applyNumberFormat="1" applyFont="1" applyFill="1" applyBorder="1" applyAlignment="1">
      <alignment horizontal="right"/>
    </xf>
    <xf numFmtId="0" fontId="38" fillId="0" borderId="0" xfId="0" applyFont="1"/>
    <xf numFmtId="0" fontId="35" fillId="0" borderId="0" xfId="0" applyFont="1"/>
    <xf numFmtId="0" fontId="39" fillId="0" borderId="0" xfId="0" applyFont="1"/>
    <xf numFmtId="44" fontId="39" fillId="0" borderId="0" xfId="0" applyNumberFormat="1" applyFont="1"/>
    <xf numFmtId="164" fontId="39" fillId="2" borderId="3" xfId="0" applyNumberFormat="1" applyFont="1" applyFill="1" applyBorder="1" applyAlignment="1">
      <alignment horizontal="right"/>
    </xf>
    <xf numFmtId="44" fontId="23" fillId="0" borderId="0" xfId="1" applyFont="1" applyAlignment="1">
      <alignment horizontal="right"/>
    </xf>
    <xf numFmtId="164" fontId="12" fillId="0" borderId="0" xfId="1" applyNumberFormat="1" applyFont="1" applyAlignment="1">
      <alignment horizontal="right"/>
    </xf>
    <xf numFmtId="44" fontId="23" fillId="0" borderId="4" xfId="1" applyFont="1" applyBorder="1" applyAlignment="1">
      <alignment horizontal="right"/>
    </xf>
    <xf numFmtId="44" fontId="3" fillId="0" borderId="4" xfId="1" applyNumberFormat="1" applyFont="1" applyBorder="1"/>
    <xf numFmtId="49" fontId="24" fillId="0" borderId="0" xfId="0" applyNumberFormat="1" applyFont="1"/>
    <xf numFmtId="0" fontId="24" fillId="0" borderId="0" xfId="0" applyFont="1" applyAlignment="1">
      <alignment horizontal="left"/>
    </xf>
    <xf numFmtId="44" fontId="24" fillId="0" borderId="0" xfId="0" applyNumberFormat="1" applyFont="1" applyAlignment="1">
      <alignment horizontal="left"/>
    </xf>
    <xf numFmtId="44" fontId="40" fillId="0" borderId="0" xfId="0" applyNumberFormat="1" applyFont="1"/>
    <xf numFmtId="164" fontId="24" fillId="2" borderId="3" xfId="1" applyNumberFormat="1" applyFont="1" applyFill="1" applyBorder="1" applyAlignment="1">
      <alignment horizontal="right"/>
    </xf>
    <xf numFmtId="0" fontId="24" fillId="0" borderId="0" xfId="0" applyFont="1"/>
    <xf numFmtId="0" fontId="25" fillId="0" borderId="0" xfId="0" applyFont="1"/>
    <xf numFmtId="44" fontId="25" fillId="0" borderId="0" xfId="0" applyNumberFormat="1" applyFont="1" applyAlignment="1">
      <alignment horizontal="left"/>
    </xf>
    <xf numFmtId="44" fontId="41" fillId="0" borderId="0" xfId="0" applyNumberFormat="1" applyFont="1" applyAlignment="1">
      <alignment horizontal="left"/>
    </xf>
    <xf numFmtId="164" fontId="26" fillId="2" borderId="3" xfId="1" applyNumberFormat="1" applyFont="1" applyFill="1" applyBorder="1" applyAlignment="1">
      <alignment horizontal="right"/>
    </xf>
    <xf numFmtId="0" fontId="27" fillId="0" borderId="0" xfId="0" applyFont="1"/>
    <xf numFmtId="164" fontId="26" fillId="2" borderId="3" xfId="0" applyNumberFormat="1" applyFont="1" applyFill="1" applyBorder="1" applyAlignment="1">
      <alignment horizontal="right"/>
    </xf>
    <xf numFmtId="164" fontId="28" fillId="2" borderId="3" xfId="1" applyNumberFormat="1" applyFont="1" applyFill="1" applyBorder="1" applyAlignment="1">
      <alignment horizontal="right"/>
    </xf>
    <xf numFmtId="164" fontId="26" fillId="3" borderId="0" xfId="1" applyNumberFormat="1" applyFont="1" applyFill="1" applyAlignment="1">
      <alignment horizontal="right"/>
    </xf>
    <xf numFmtId="164" fontId="28" fillId="3" borderId="3" xfId="1" applyNumberFormat="1" applyFont="1" applyFill="1" applyBorder="1" applyAlignment="1">
      <alignment horizontal="right"/>
    </xf>
    <xf numFmtId="49" fontId="28" fillId="2" borderId="2" xfId="0" applyNumberFormat="1" applyFont="1" applyFill="1" applyBorder="1" applyAlignment="1">
      <alignment horizontal="right"/>
    </xf>
    <xf numFmtId="164" fontId="20" fillId="3" borderId="2" xfId="1" applyNumberFormat="1" applyFont="1" applyFill="1" applyBorder="1" applyAlignment="1">
      <alignment horizontal="right"/>
    </xf>
    <xf numFmtId="0" fontId="29" fillId="0" borderId="0" xfId="0" applyFont="1"/>
    <xf numFmtId="44" fontId="19" fillId="0" borderId="0" xfId="0" applyNumberFormat="1" applyFont="1" applyAlignment="1">
      <alignment horizontal="right"/>
    </xf>
    <xf numFmtId="44" fontId="23" fillId="0" borderId="0" xfId="1" applyNumberFormat="1" applyFont="1"/>
    <xf numFmtId="44" fontId="42" fillId="0" borderId="0" xfId="1" applyFont="1"/>
    <xf numFmtId="14" fontId="42" fillId="0" borderId="0" xfId="0" applyNumberFormat="1" applyFont="1" applyAlignment="1">
      <alignment horizontal="center"/>
    </xf>
    <xf numFmtId="164" fontId="30" fillId="0" borderId="0" xfId="1" applyNumberFormat="1" applyFont="1" applyAlignment="1">
      <alignment horizontal="right"/>
    </xf>
    <xf numFmtId="0" fontId="11" fillId="0" borderId="0" xfId="0" applyFont="1" applyAlignment="1">
      <alignment horizontal="center"/>
    </xf>
    <xf numFmtId="164" fontId="28" fillId="2" borderId="1" xfId="1" applyNumberFormat="1" applyFont="1" applyFill="1" applyBorder="1" applyAlignment="1">
      <alignment horizontal="right"/>
    </xf>
    <xf numFmtId="164" fontId="14" fillId="2" borderId="1" xfId="1" applyNumberFormat="1" applyFont="1" applyFill="1" applyBorder="1" applyAlignment="1">
      <alignment horizontal="right"/>
    </xf>
    <xf numFmtId="164" fontId="14" fillId="2" borderId="2" xfId="1" applyNumberFormat="1" applyFont="1" applyFill="1" applyBorder="1" applyAlignment="1">
      <alignment horizontal="right"/>
    </xf>
    <xf numFmtId="164" fontId="14" fillId="2" borderId="0" xfId="1" applyNumberFormat="1" applyFont="1" applyFill="1" applyBorder="1" applyAlignment="1">
      <alignment horizontal="right"/>
    </xf>
    <xf numFmtId="44" fontId="3" fillId="0" borderId="4" xfId="0" applyNumberFormat="1" applyFont="1" applyBorder="1" applyAlignment="1">
      <alignment horizontal="left"/>
    </xf>
    <xf numFmtId="164" fontId="43" fillId="2" borderId="3" xfId="1" applyNumberFormat="1" applyFont="1" applyFill="1" applyBorder="1" applyAlignment="1">
      <alignment horizontal="right"/>
    </xf>
    <xf numFmtId="44" fontId="44" fillId="0" borderId="0" xfId="0" applyNumberFormat="1" applyFont="1"/>
    <xf numFmtId="164" fontId="20" fillId="3" borderId="0" xfId="1" applyNumberFormat="1" applyFont="1" applyFill="1" applyBorder="1" applyAlignment="1">
      <alignment horizontal="right"/>
    </xf>
    <xf numFmtId="0" fontId="20" fillId="0" borderId="0" xfId="0" applyFont="1" applyAlignment="1">
      <alignment horizontal="center" vertical="center"/>
    </xf>
    <xf numFmtId="44" fontId="28" fillId="0" borderId="0" xfId="0" applyNumberFormat="1" applyFont="1" applyAlignment="1">
      <alignment horizontal="center" vertical="center"/>
    </xf>
    <xf numFmtId="44" fontId="20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4" fontId="37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44" fontId="12" fillId="0" borderId="0" xfId="0" applyNumberFormat="1" applyFont="1" applyAlignment="1">
      <alignment horizontal="center" vertical="center"/>
    </xf>
    <xf numFmtId="44" fontId="24" fillId="0" borderId="0" xfId="0" applyNumberFormat="1" applyFont="1" applyAlignment="1">
      <alignment horizontal="center" vertical="center"/>
    </xf>
    <xf numFmtId="44" fontId="14" fillId="0" borderId="0" xfId="0" applyNumberFormat="1" applyFont="1"/>
    <xf numFmtId="44" fontId="33" fillId="0" borderId="0" xfId="0" applyNumberFormat="1" applyFont="1" applyAlignment="1">
      <alignment horizontal="center"/>
    </xf>
    <xf numFmtId="44" fontId="45" fillId="0" borderId="0" xfId="0" applyNumberFormat="1" applyFont="1"/>
    <xf numFmtId="0" fontId="4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14" fontId="46" fillId="0" borderId="0" xfId="0" applyNumberFormat="1" applyFont="1" applyAlignment="1">
      <alignment horizontal="center"/>
    </xf>
    <xf numFmtId="44" fontId="46" fillId="0" borderId="0" xfId="0" applyNumberFormat="1" applyFont="1" applyAlignment="1">
      <alignment horizontal="center" vertical="center"/>
    </xf>
    <xf numFmtId="44" fontId="47" fillId="0" borderId="0" xfId="0" applyNumberFormat="1" applyFont="1" applyAlignment="1">
      <alignment horizontal="center" vertical="center"/>
    </xf>
    <xf numFmtId="0" fontId="46" fillId="0" borderId="0" xfId="0" applyFont="1"/>
    <xf numFmtId="44" fontId="46" fillId="0" borderId="0" xfId="0" applyNumberFormat="1" applyFont="1"/>
    <xf numFmtId="44" fontId="47" fillId="0" borderId="0" xfId="0" applyNumberFormat="1" applyFont="1"/>
    <xf numFmtId="44" fontId="48" fillId="0" borderId="0" xfId="0" applyNumberFormat="1" applyFont="1"/>
    <xf numFmtId="0" fontId="32" fillId="0" borderId="0" xfId="0" applyFont="1"/>
    <xf numFmtId="44" fontId="49" fillId="0" borderId="0" xfId="0" applyNumberFormat="1" applyFont="1"/>
    <xf numFmtId="44" fontId="50" fillId="0" borderId="0" xfId="0" applyNumberFormat="1" applyFont="1"/>
    <xf numFmtId="0" fontId="51" fillId="0" borderId="0" xfId="0" applyFont="1" applyAlignment="1">
      <alignment horizontal="center"/>
    </xf>
    <xf numFmtId="14" fontId="51" fillId="0" borderId="0" xfId="0" applyNumberFormat="1" applyFont="1" applyAlignment="1">
      <alignment horizontal="center"/>
    </xf>
    <xf numFmtId="0" fontId="27" fillId="0" borderId="0" xfId="0" applyFont="1" applyFill="1"/>
    <xf numFmtId="44" fontId="46" fillId="0" borderId="0" xfId="0" applyNumberFormat="1" applyFont="1" applyFill="1"/>
    <xf numFmtId="0" fontId="0" fillId="0" borderId="0" xfId="0" applyFill="1"/>
    <xf numFmtId="0" fontId="4" fillId="0" borderId="0" xfId="0" applyFont="1" applyFill="1"/>
    <xf numFmtId="44" fontId="33" fillId="0" borderId="0" xfId="0" applyNumberFormat="1" applyFont="1" applyFill="1" applyAlignment="1">
      <alignment horizontal="center"/>
    </xf>
    <xf numFmtId="0" fontId="38" fillId="0" borderId="0" xfId="0" applyFont="1" applyFill="1"/>
    <xf numFmtId="0" fontId="6" fillId="0" borderId="0" xfId="0" applyFont="1" applyFill="1"/>
    <xf numFmtId="0" fontId="12" fillId="0" borderId="0" xfId="0" applyFont="1" applyFill="1"/>
    <xf numFmtId="44" fontId="51" fillId="0" borderId="0" xfId="1" applyNumberFormat="1" applyFont="1" applyFill="1"/>
    <xf numFmtId="44" fontId="51" fillId="0" borderId="4" xfId="0" applyNumberFormat="1" applyFont="1" applyFill="1" applyBorder="1"/>
    <xf numFmtId="44" fontId="51" fillId="0" borderId="0" xfId="0" applyNumberFormat="1" applyFont="1" applyFill="1"/>
    <xf numFmtId="44" fontId="51" fillId="0" borderId="0" xfId="1" applyFont="1" applyFill="1"/>
    <xf numFmtId="0" fontId="3" fillId="0" borderId="0" xfId="0" applyFont="1" applyFill="1"/>
    <xf numFmtId="44" fontId="3" fillId="0" borderId="0" xfId="0" applyNumberFormat="1" applyFont="1" applyFill="1" applyAlignment="1">
      <alignment horizontal="center" vertical="center"/>
    </xf>
    <xf numFmtId="164" fontId="20" fillId="0" borderId="3" xfId="1" applyNumberFormat="1" applyFont="1" applyFill="1" applyBorder="1" applyAlignment="1">
      <alignment horizontal="right"/>
    </xf>
    <xf numFmtId="44" fontId="52" fillId="0" borderId="0" xfId="0" applyNumberFormat="1" applyFont="1" applyFill="1" applyAlignment="1">
      <alignment horizontal="center" vertical="center"/>
    </xf>
    <xf numFmtId="49" fontId="14" fillId="2" borderId="0" xfId="0" applyNumberFormat="1" applyFont="1" applyFill="1" applyBorder="1" applyAlignment="1">
      <alignment horizontal="right"/>
    </xf>
    <xf numFmtId="14" fontId="13" fillId="0" borderId="0" xfId="0" applyNumberFormat="1" applyFont="1" applyAlignment="1">
      <alignment horizontal="right"/>
    </xf>
    <xf numFmtId="0" fontId="53" fillId="0" borderId="0" xfId="0" applyFont="1" applyAlignment="1">
      <alignment horizontal="center"/>
    </xf>
    <xf numFmtId="14" fontId="53" fillId="0" borderId="0" xfId="0" applyNumberFormat="1" applyFont="1" applyAlignment="1">
      <alignment horizontal="center"/>
    </xf>
    <xf numFmtId="14" fontId="54" fillId="0" borderId="0" xfId="0" applyNumberFormat="1" applyFont="1" applyAlignment="1">
      <alignment horizontal="center"/>
    </xf>
    <xf numFmtId="44" fontId="54" fillId="0" borderId="0" xfId="0" applyNumberFormat="1" applyFont="1" applyAlignment="1">
      <alignment horizontal="center" vertical="center"/>
    </xf>
    <xf numFmtId="44" fontId="55" fillId="0" borderId="0" xfId="0" applyNumberFormat="1" applyFont="1" applyAlignment="1">
      <alignment horizontal="center" vertical="center"/>
    </xf>
    <xf numFmtId="0" fontId="54" fillId="0" borderId="0" xfId="0" applyFont="1"/>
    <xf numFmtId="44" fontId="54" fillId="0" borderId="0" xfId="0" applyNumberFormat="1" applyFont="1"/>
    <xf numFmtId="44" fontId="55" fillId="0" borderId="0" xfId="0" applyNumberFormat="1" applyFont="1"/>
    <xf numFmtId="44" fontId="54" fillId="0" borderId="0" xfId="0" applyNumberFormat="1" applyFont="1" applyFill="1"/>
    <xf numFmtId="44" fontId="53" fillId="0" borderId="0" xfId="0" applyNumberFormat="1" applyFont="1" applyAlignment="1">
      <alignment horizontal="center"/>
    </xf>
    <xf numFmtId="44" fontId="56" fillId="0" borderId="0" xfId="0" applyNumberFormat="1" applyFont="1"/>
    <xf numFmtId="0" fontId="57" fillId="0" borderId="0" xfId="0" applyFont="1"/>
    <xf numFmtId="44" fontId="58" fillId="0" borderId="0" xfId="0" applyNumberFormat="1" applyFont="1"/>
    <xf numFmtId="44" fontId="59" fillId="0" borderId="0" xfId="0" applyNumberFormat="1" applyFont="1"/>
    <xf numFmtId="44" fontId="57" fillId="0" borderId="0" xfId="0" applyNumberFormat="1" applyFont="1"/>
    <xf numFmtId="44" fontId="60" fillId="0" borderId="0" xfId="0" applyNumberFormat="1" applyFont="1"/>
    <xf numFmtId="0" fontId="61" fillId="0" borderId="0" xfId="0" applyFont="1" applyAlignment="1">
      <alignment horizontal="center"/>
    </xf>
    <xf numFmtId="14" fontId="61" fillId="0" borderId="0" xfId="0" applyNumberFormat="1" applyFont="1" applyAlignment="1">
      <alignment horizontal="center"/>
    </xf>
    <xf numFmtId="44" fontId="61" fillId="0" borderId="0" xfId="1" applyNumberFormat="1" applyFont="1" applyFill="1"/>
    <xf numFmtId="44" fontId="61" fillId="0" borderId="4" xfId="0" applyNumberFormat="1" applyFont="1" applyFill="1" applyBorder="1"/>
    <xf numFmtId="44" fontId="61" fillId="0" borderId="0" xfId="0" applyNumberFormat="1" applyFont="1" applyFill="1"/>
    <xf numFmtId="44" fontId="61" fillId="0" borderId="0" xfId="1" applyFont="1" applyFill="1"/>
    <xf numFmtId="44" fontId="62" fillId="0" borderId="0" xfId="1" applyFont="1"/>
    <xf numFmtId="44" fontId="57" fillId="0" borderId="0" xfId="0" applyNumberFormat="1" applyFont="1" applyAlignment="1">
      <alignment horizontal="center"/>
    </xf>
    <xf numFmtId="0" fontId="53" fillId="0" borderId="0" xfId="0" applyFont="1"/>
    <xf numFmtId="44" fontId="53" fillId="0" borderId="0" xfId="0" applyNumberFormat="1" applyFont="1"/>
    <xf numFmtId="44" fontId="63" fillId="0" borderId="0" xfId="0" applyNumberFormat="1" applyFont="1"/>
    <xf numFmtId="44" fontId="64" fillId="0" borderId="0" xfId="0" applyNumberFormat="1" applyFont="1" applyAlignment="1">
      <alignment horizontal="left"/>
    </xf>
    <xf numFmtId="0" fontId="62" fillId="0" borderId="0" xfId="0" applyFont="1" applyAlignment="1">
      <alignment horizontal="center"/>
    </xf>
    <xf numFmtId="14" fontId="62" fillId="0" borderId="0" xfId="0" applyNumberFormat="1" applyFont="1" applyAlignment="1">
      <alignment horizontal="center"/>
    </xf>
    <xf numFmtId="44" fontId="23" fillId="0" borderId="0" xfId="0" applyNumberFormat="1" applyFont="1" applyAlignment="1">
      <alignment horizontal="center" vertical="center"/>
    </xf>
    <xf numFmtId="44" fontId="18" fillId="0" borderId="0" xfId="0" applyNumberFormat="1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</cellXfs>
  <cellStyles count="2">
    <cellStyle name="Měna" xfId="1" builtinId="4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3"/>
  <sheetViews>
    <sheetView tabSelected="1" workbookViewId="0">
      <selection activeCell="J67" sqref="J67"/>
    </sheetView>
  </sheetViews>
  <sheetFormatPr defaultRowHeight="15.75" x14ac:dyDescent="0.25"/>
  <cols>
    <col min="1" max="1" width="2" style="1" customWidth="1"/>
    <col min="2" max="2" width="50.140625" style="2" customWidth="1"/>
    <col min="3" max="3" width="16" style="2" hidden="1" customWidth="1"/>
    <col min="4" max="4" width="18" style="2" bestFit="1" customWidth="1"/>
    <col min="5" max="5" width="17.85546875" style="152" customWidth="1"/>
    <col min="6" max="6" width="17.85546875" style="37" hidden="1" customWidth="1"/>
    <col min="7" max="7" width="17.85546875" style="37" customWidth="1"/>
    <col min="8" max="8" width="8.28515625" style="10" bestFit="1" customWidth="1"/>
    <col min="10" max="10" width="27.28515625" bestFit="1" customWidth="1"/>
  </cols>
  <sheetData>
    <row r="1" spans="1:10" ht="24.75" x14ac:dyDescent="0.2">
      <c r="A1" s="169" t="s">
        <v>116</v>
      </c>
      <c r="B1" s="169"/>
      <c r="C1" s="169"/>
      <c r="D1" s="169"/>
      <c r="E1" s="169"/>
      <c r="F1" s="169"/>
      <c r="G1" s="169"/>
      <c r="H1" s="169"/>
    </row>
    <row r="2" spans="1:10" ht="13.5" customHeight="1" x14ac:dyDescent="0.2">
      <c r="A2" s="9"/>
      <c r="B2" s="9"/>
      <c r="C2" s="9"/>
      <c r="D2" s="9"/>
      <c r="E2" s="135"/>
      <c r="F2" s="36"/>
      <c r="G2" s="36"/>
      <c r="H2" s="9"/>
    </row>
    <row r="3" spans="1:10" ht="17.45" customHeight="1" x14ac:dyDescent="0.25">
      <c r="C3" s="20" t="s">
        <v>55</v>
      </c>
      <c r="D3" s="20"/>
      <c r="E3" s="161" t="s">
        <v>58</v>
      </c>
      <c r="F3" s="40" t="s">
        <v>58</v>
      </c>
      <c r="G3" s="40" t="s">
        <v>58</v>
      </c>
      <c r="H3" s="22" t="s">
        <v>32</v>
      </c>
    </row>
    <row r="4" spans="1:10" s="3" customFormat="1" ht="15" x14ac:dyDescent="0.25">
      <c r="A4" s="12" t="s">
        <v>0</v>
      </c>
      <c r="C4" s="21" t="s">
        <v>65</v>
      </c>
      <c r="D4" s="21" t="s">
        <v>55</v>
      </c>
      <c r="E4" s="139">
        <v>43769</v>
      </c>
      <c r="F4" s="41">
        <v>42123</v>
      </c>
      <c r="G4" s="41">
        <v>43799</v>
      </c>
      <c r="H4" s="24" t="s">
        <v>33</v>
      </c>
    </row>
    <row r="5" spans="1:10" s="3" customFormat="1" ht="15" x14ac:dyDescent="0.25">
      <c r="A5" s="23" t="s">
        <v>1</v>
      </c>
      <c r="B5" s="2"/>
      <c r="D5" s="96"/>
      <c r="E5" s="162"/>
      <c r="F5" s="38"/>
      <c r="G5" s="38"/>
      <c r="H5" s="33"/>
    </row>
    <row r="6" spans="1:10" s="3" customFormat="1" ht="13.5" customHeight="1" x14ac:dyDescent="0.25">
      <c r="A6" s="25"/>
      <c r="B6" s="4" t="s">
        <v>90</v>
      </c>
      <c r="C6" s="19">
        <f>F6-E6</f>
        <v>-892859.14000000013</v>
      </c>
      <c r="D6" s="97">
        <f>G6-E6</f>
        <v>131284.8899999999</v>
      </c>
      <c r="E6" s="163">
        <v>1229222.1000000001</v>
      </c>
      <c r="F6" s="39">
        <v>336362.96</v>
      </c>
      <c r="G6" s="39">
        <v>1360506.99</v>
      </c>
      <c r="H6" s="26">
        <v>113.4</v>
      </c>
    </row>
    <row r="7" spans="1:10" s="3" customFormat="1" ht="13.5" customHeight="1" x14ac:dyDescent="0.25">
      <c r="A7" s="27"/>
      <c r="B7" s="4" t="s">
        <v>91</v>
      </c>
      <c r="C7" s="19">
        <f>F7-E7</f>
        <v>-18732.93</v>
      </c>
      <c r="D7" s="97">
        <f t="shared" ref="D7:D17" si="0">G7-E7</f>
        <v>1675.6699999999983</v>
      </c>
      <c r="E7" s="163">
        <v>27386.99</v>
      </c>
      <c r="F7" s="39">
        <v>8654.06</v>
      </c>
      <c r="G7" s="39">
        <v>29062.66</v>
      </c>
      <c r="H7" s="26">
        <v>96.9</v>
      </c>
    </row>
    <row r="8" spans="1:10" s="3" customFormat="1" ht="13.5" customHeight="1" x14ac:dyDescent="0.25">
      <c r="A8" s="27"/>
      <c r="B8" s="4" t="s">
        <v>92</v>
      </c>
      <c r="C8" s="19">
        <f>F8-E8</f>
        <v>-91472.66</v>
      </c>
      <c r="D8" s="97">
        <f t="shared" si="0"/>
        <v>11641.179999999993</v>
      </c>
      <c r="E8" s="163">
        <v>118467.08</v>
      </c>
      <c r="F8" s="39">
        <v>26994.42</v>
      </c>
      <c r="G8" s="39">
        <v>130108.26</v>
      </c>
      <c r="H8" s="26">
        <v>108.4</v>
      </c>
    </row>
    <row r="9" spans="1:10" s="3" customFormat="1" ht="13.5" customHeight="1" x14ac:dyDescent="0.25">
      <c r="A9" s="27"/>
      <c r="B9" s="4" t="s">
        <v>2</v>
      </c>
      <c r="C9" s="19">
        <f>F9-E9</f>
        <v>-828026.6100000001</v>
      </c>
      <c r="D9" s="97">
        <f t="shared" si="0"/>
        <v>4628.2299999999814</v>
      </c>
      <c r="E9" s="163">
        <v>1085109.0900000001</v>
      </c>
      <c r="F9" s="39">
        <v>257082.48</v>
      </c>
      <c r="G9" s="39">
        <v>1089737.32</v>
      </c>
      <c r="H9" s="26">
        <v>90.8</v>
      </c>
    </row>
    <row r="10" spans="1:10" s="3" customFormat="1" ht="13.5" hidden="1" customHeight="1" x14ac:dyDescent="0.25">
      <c r="A10" s="27"/>
      <c r="B10" s="4" t="s">
        <v>56</v>
      </c>
      <c r="C10" s="19">
        <f>F10-E10</f>
        <v>0</v>
      </c>
      <c r="D10" s="97">
        <f t="shared" si="0"/>
        <v>0</v>
      </c>
      <c r="E10" s="163"/>
      <c r="F10" s="39"/>
      <c r="G10" s="39"/>
      <c r="H10" s="26"/>
    </row>
    <row r="11" spans="1:10" s="3" customFormat="1" ht="13.5" customHeight="1" x14ac:dyDescent="0.25">
      <c r="A11" s="27"/>
      <c r="B11" s="4" t="s">
        <v>73</v>
      </c>
      <c r="C11" s="19"/>
      <c r="D11" s="97">
        <f t="shared" si="0"/>
        <v>0</v>
      </c>
      <c r="E11" s="163">
        <v>269230</v>
      </c>
      <c r="F11" s="39">
        <v>209380</v>
      </c>
      <c r="G11" s="39">
        <v>269230</v>
      </c>
      <c r="H11" s="26">
        <v>134.6</v>
      </c>
    </row>
    <row r="12" spans="1:10" s="3" customFormat="1" ht="13.5" customHeight="1" x14ac:dyDescent="0.25">
      <c r="A12" s="27"/>
      <c r="B12" s="4" t="s">
        <v>3</v>
      </c>
      <c r="C12" s="19">
        <f>F12-E12</f>
        <v>-1646277</v>
      </c>
      <c r="D12" s="97">
        <f t="shared" si="0"/>
        <v>327801.66000000015</v>
      </c>
      <c r="E12" s="163">
        <v>2362336.65</v>
      </c>
      <c r="F12" s="39">
        <v>716059.65</v>
      </c>
      <c r="G12" s="39">
        <v>2690138.31</v>
      </c>
      <c r="H12" s="26">
        <v>112.1</v>
      </c>
      <c r="J12" s="34"/>
    </row>
    <row r="13" spans="1:10" s="3" customFormat="1" ht="13.5" customHeight="1" x14ac:dyDescent="0.25">
      <c r="A13" s="27"/>
      <c r="B13" s="4" t="s">
        <v>106</v>
      </c>
      <c r="C13" s="19"/>
      <c r="D13" s="97">
        <f t="shared" si="0"/>
        <v>0</v>
      </c>
      <c r="E13" s="163">
        <v>8108.4</v>
      </c>
      <c r="F13" s="39"/>
      <c r="G13" s="39">
        <v>8108.4</v>
      </c>
      <c r="H13" s="26"/>
      <c r="J13" s="34"/>
    </row>
    <row r="14" spans="1:10" s="3" customFormat="1" ht="13.5" customHeight="1" x14ac:dyDescent="0.25">
      <c r="A14" s="27"/>
      <c r="B14" s="4" t="s">
        <v>4</v>
      </c>
      <c r="C14" s="19">
        <f>F14-E14</f>
        <v>-62150</v>
      </c>
      <c r="D14" s="97">
        <f t="shared" si="0"/>
        <v>13600</v>
      </c>
      <c r="E14" s="163">
        <v>311442</v>
      </c>
      <c r="F14" s="39">
        <v>249292</v>
      </c>
      <c r="G14" s="39">
        <v>325042</v>
      </c>
      <c r="H14" s="26">
        <v>87.8</v>
      </c>
      <c r="J14" s="34"/>
    </row>
    <row r="15" spans="1:10" s="3" customFormat="1" ht="15" x14ac:dyDescent="0.25">
      <c r="A15" s="27"/>
      <c r="B15" s="4" t="s">
        <v>5</v>
      </c>
      <c r="C15" s="19">
        <f>F15-E15</f>
        <v>-50</v>
      </c>
      <c r="D15" s="97">
        <f t="shared" si="0"/>
        <v>0</v>
      </c>
      <c r="E15" s="163">
        <v>6450</v>
      </c>
      <c r="F15" s="39">
        <v>6400</v>
      </c>
      <c r="G15" s="39">
        <v>6450</v>
      </c>
      <c r="H15" s="26">
        <v>92.1</v>
      </c>
      <c r="J15" s="34"/>
    </row>
    <row r="16" spans="1:10" s="3" customFormat="1" ht="15" x14ac:dyDescent="0.25">
      <c r="A16" s="27"/>
      <c r="B16" s="4" t="s">
        <v>6</v>
      </c>
      <c r="C16" s="19">
        <f>F16-E16</f>
        <v>-2450</v>
      </c>
      <c r="D16" s="97">
        <f t="shared" si="0"/>
        <v>1240</v>
      </c>
      <c r="E16" s="163">
        <v>2860</v>
      </c>
      <c r="F16" s="39">
        <v>410</v>
      </c>
      <c r="G16" s="39">
        <v>4100</v>
      </c>
      <c r="H16" s="26">
        <v>41</v>
      </c>
    </row>
    <row r="17" spans="1:8" s="3" customFormat="1" ht="15" x14ac:dyDescent="0.25">
      <c r="A17" s="27"/>
      <c r="B17" s="4" t="s">
        <v>93</v>
      </c>
      <c r="C17" s="19"/>
      <c r="D17" s="97">
        <f t="shared" si="0"/>
        <v>8773.5700000000033</v>
      </c>
      <c r="E17" s="163">
        <v>26260.62</v>
      </c>
      <c r="F17" s="39">
        <v>8817.77</v>
      </c>
      <c r="G17" s="39">
        <v>35034.19</v>
      </c>
      <c r="H17" s="26">
        <v>116.8</v>
      </c>
    </row>
    <row r="18" spans="1:8" s="3" customFormat="1" ht="13.5" customHeight="1" x14ac:dyDescent="0.25">
      <c r="A18" s="27"/>
      <c r="B18" s="4" t="s">
        <v>35</v>
      </c>
      <c r="C18" s="19">
        <f>F18-E18</f>
        <v>-402854.82</v>
      </c>
      <c r="D18" s="97">
        <f>G18-E18</f>
        <v>995.38000000000466</v>
      </c>
      <c r="E18" s="163">
        <v>405964.71</v>
      </c>
      <c r="F18" s="39">
        <v>3109.89</v>
      </c>
      <c r="G18" s="39">
        <v>406960.09</v>
      </c>
      <c r="H18" s="26">
        <v>96.9</v>
      </c>
    </row>
    <row r="19" spans="1:8" s="66" customFormat="1" ht="18" customHeight="1" x14ac:dyDescent="0.25">
      <c r="A19" s="61" t="s">
        <v>77</v>
      </c>
      <c r="B19" s="62"/>
      <c r="C19" s="63"/>
      <c r="D19" s="102">
        <f>G19-E19</f>
        <v>501640.58000000007</v>
      </c>
      <c r="E19" s="164">
        <f>E6+E7+E8+E9+E11+E12+E13+E14+E15+E16+E17+E18</f>
        <v>5852837.6400000006</v>
      </c>
      <c r="F19" s="64">
        <f>SUM(F6:F18)</f>
        <v>1822563.23</v>
      </c>
      <c r="G19" s="64">
        <f>G6+G7+G8+G9+G11+G12+G13+G14+G15+G16+G17+G18</f>
        <v>6354478.2200000007</v>
      </c>
      <c r="H19" s="65"/>
    </row>
    <row r="20" spans="1:8" s="3" customFormat="1" ht="13.5" customHeight="1" x14ac:dyDescent="0.25">
      <c r="A20" s="27"/>
      <c r="B20" s="4"/>
      <c r="C20" s="19"/>
      <c r="D20" s="97"/>
      <c r="E20" s="163"/>
      <c r="F20" s="39"/>
      <c r="G20" s="39"/>
      <c r="H20" s="26"/>
    </row>
    <row r="21" spans="1:8" s="3" customFormat="1" ht="15" x14ac:dyDescent="0.25">
      <c r="A21" s="28" t="s">
        <v>7</v>
      </c>
      <c r="B21" s="2"/>
      <c r="C21" s="19"/>
      <c r="D21" s="97"/>
      <c r="E21" s="163"/>
      <c r="F21" s="39"/>
      <c r="G21" s="39"/>
      <c r="H21" s="26"/>
    </row>
    <row r="22" spans="1:8" s="3" customFormat="1" ht="15" x14ac:dyDescent="0.25">
      <c r="A22" s="78" t="s">
        <v>44</v>
      </c>
      <c r="B22" s="2"/>
      <c r="C22" s="19"/>
      <c r="D22" s="97"/>
      <c r="E22" s="163"/>
      <c r="F22" s="39"/>
      <c r="G22" s="39"/>
      <c r="H22" s="26"/>
    </row>
    <row r="23" spans="1:8" s="3" customFormat="1" ht="15" x14ac:dyDescent="0.25">
      <c r="A23" s="28"/>
      <c r="B23" s="2" t="s">
        <v>68</v>
      </c>
      <c r="C23" s="19">
        <f>F23-E23</f>
        <v>-12287</v>
      </c>
      <c r="D23" s="97">
        <f>G23-E23</f>
        <v>104</v>
      </c>
      <c r="E23" s="163">
        <v>12287</v>
      </c>
      <c r="F23" s="39">
        <v>0</v>
      </c>
      <c r="G23" s="39">
        <v>12391</v>
      </c>
      <c r="H23" s="26">
        <v>88.5</v>
      </c>
    </row>
    <row r="24" spans="1:8" s="3" customFormat="1" ht="15" x14ac:dyDescent="0.25">
      <c r="A24" s="28"/>
      <c r="B24" s="2" t="s">
        <v>45</v>
      </c>
      <c r="C24" s="19">
        <f>F24-E24</f>
        <v>11240</v>
      </c>
      <c r="D24" s="97">
        <f t="shared" ref="D24:D38" si="1">G24-E24</f>
        <v>0</v>
      </c>
      <c r="E24" s="147">
        <v>34727</v>
      </c>
      <c r="F24" s="39">
        <v>45967</v>
      </c>
      <c r="G24" s="104">
        <v>34727</v>
      </c>
      <c r="H24" s="90"/>
    </row>
    <row r="25" spans="1:8" s="3" customFormat="1" ht="15" x14ac:dyDescent="0.25">
      <c r="A25" s="29" t="s">
        <v>8</v>
      </c>
      <c r="B25" s="2"/>
      <c r="C25" s="19"/>
      <c r="D25" s="97">
        <f t="shared" si="1"/>
        <v>0</v>
      </c>
      <c r="E25" s="163"/>
      <c r="F25" s="39"/>
      <c r="G25" s="39"/>
      <c r="H25" s="90"/>
    </row>
    <row r="26" spans="1:8" s="3" customFormat="1" ht="15" x14ac:dyDescent="0.25">
      <c r="A26" s="29"/>
      <c r="B26" s="2" t="s">
        <v>94</v>
      </c>
      <c r="C26" s="19"/>
      <c r="D26" s="97">
        <f t="shared" si="1"/>
        <v>0</v>
      </c>
      <c r="E26" s="163">
        <v>4200</v>
      </c>
      <c r="F26" s="39">
        <v>7800</v>
      </c>
      <c r="G26" s="39">
        <v>4200</v>
      </c>
      <c r="H26" s="90"/>
    </row>
    <row r="27" spans="1:8" s="3" customFormat="1" ht="13.5" customHeight="1" x14ac:dyDescent="0.25">
      <c r="A27" s="2"/>
      <c r="B27" s="2" t="s">
        <v>9</v>
      </c>
      <c r="C27" s="19">
        <f>F27-E27</f>
        <v>-114991</v>
      </c>
      <c r="D27" s="97">
        <f t="shared" si="1"/>
        <v>690</v>
      </c>
      <c r="E27" s="163">
        <v>371822</v>
      </c>
      <c r="F27" s="39">
        <v>256831</v>
      </c>
      <c r="G27" s="39">
        <v>372512</v>
      </c>
      <c r="H27" s="26">
        <v>93.1</v>
      </c>
    </row>
    <row r="28" spans="1:8" s="3" customFormat="1" ht="13.5" customHeight="1" x14ac:dyDescent="0.25">
      <c r="A28" s="2"/>
      <c r="B28" s="2" t="s">
        <v>87</v>
      </c>
      <c r="C28" s="19"/>
      <c r="D28" s="97">
        <f t="shared" si="1"/>
        <v>0</v>
      </c>
      <c r="E28" s="163">
        <v>0</v>
      </c>
      <c r="F28" s="39">
        <v>0</v>
      </c>
      <c r="G28" s="39">
        <v>0</v>
      </c>
      <c r="H28" s="26"/>
    </row>
    <row r="29" spans="1:8" s="3" customFormat="1" ht="13.5" customHeight="1" x14ac:dyDescent="0.25">
      <c r="A29" s="2"/>
      <c r="B29" s="2" t="s">
        <v>104</v>
      </c>
      <c r="C29" s="19"/>
      <c r="D29" s="97">
        <f t="shared" si="1"/>
        <v>0</v>
      </c>
      <c r="E29" s="163">
        <v>10000</v>
      </c>
      <c r="F29" s="39"/>
      <c r="G29" s="39">
        <v>10000</v>
      </c>
      <c r="H29" s="26"/>
    </row>
    <row r="30" spans="1:8" s="3" customFormat="1" ht="15" x14ac:dyDescent="0.25">
      <c r="A30" s="29" t="s">
        <v>10</v>
      </c>
      <c r="B30" s="2"/>
      <c r="C30" s="19"/>
      <c r="D30" s="97">
        <f t="shared" si="1"/>
        <v>0</v>
      </c>
      <c r="E30" s="163"/>
      <c r="F30" s="39"/>
      <c r="G30" s="39"/>
      <c r="H30" s="26"/>
    </row>
    <row r="31" spans="1:8" s="3" customFormat="1" ht="15" x14ac:dyDescent="0.25">
      <c r="A31" s="29"/>
      <c r="B31" s="2" t="s">
        <v>38</v>
      </c>
      <c r="C31" s="19">
        <f t="shared" ref="C31:C38" si="2">F31-E31</f>
        <v>0</v>
      </c>
      <c r="D31" s="97">
        <f t="shared" si="1"/>
        <v>0</v>
      </c>
      <c r="E31" s="163">
        <v>0</v>
      </c>
      <c r="F31" s="39">
        <v>0</v>
      </c>
      <c r="G31" s="39">
        <v>0</v>
      </c>
      <c r="H31" s="26">
        <v>0</v>
      </c>
    </row>
    <row r="32" spans="1:8" s="3" customFormat="1" ht="15" x14ac:dyDescent="0.25">
      <c r="A32" s="2"/>
      <c r="B32" s="2" t="s">
        <v>107</v>
      </c>
      <c r="C32" s="19">
        <f t="shared" si="2"/>
        <v>72</v>
      </c>
      <c r="D32" s="97">
        <f t="shared" si="1"/>
        <v>0</v>
      </c>
      <c r="E32" s="163">
        <v>936</v>
      </c>
      <c r="F32" s="39">
        <v>1008</v>
      </c>
      <c r="G32" s="39">
        <v>936</v>
      </c>
      <c r="H32" s="26">
        <v>46.8</v>
      </c>
    </row>
    <row r="33" spans="1:8" s="3" customFormat="1" ht="15" x14ac:dyDescent="0.25">
      <c r="A33" s="2"/>
      <c r="B33" s="2" t="s">
        <v>102</v>
      </c>
      <c r="C33" s="19"/>
      <c r="D33" s="97">
        <f t="shared" si="1"/>
        <v>0</v>
      </c>
      <c r="E33" s="163">
        <v>0</v>
      </c>
      <c r="F33" s="103"/>
      <c r="G33" s="39">
        <v>0</v>
      </c>
      <c r="H33" s="26"/>
    </row>
    <row r="34" spans="1:8" s="3" customFormat="1" ht="15" x14ac:dyDescent="0.25">
      <c r="A34" s="2"/>
      <c r="B34" s="2" t="s">
        <v>95</v>
      </c>
      <c r="C34" s="19"/>
      <c r="D34" s="97">
        <f t="shared" si="1"/>
        <v>5000</v>
      </c>
      <c r="E34" s="163">
        <v>5007</v>
      </c>
      <c r="F34" s="39">
        <v>21500</v>
      </c>
      <c r="G34" s="39">
        <v>10007</v>
      </c>
      <c r="H34" s="90"/>
    </row>
    <row r="35" spans="1:8" s="3" customFormat="1" ht="15" x14ac:dyDescent="0.25">
      <c r="A35" s="2"/>
      <c r="B35" s="2" t="s">
        <v>48</v>
      </c>
      <c r="C35" s="19">
        <f t="shared" si="2"/>
        <v>-8350</v>
      </c>
      <c r="D35" s="97">
        <f t="shared" si="1"/>
        <v>1500</v>
      </c>
      <c r="E35" s="163">
        <v>15500</v>
      </c>
      <c r="F35" s="39">
        <v>7150</v>
      </c>
      <c r="G35" s="39">
        <v>17000</v>
      </c>
      <c r="H35" s="26">
        <v>94.4</v>
      </c>
    </row>
    <row r="36" spans="1:8" s="3" customFormat="1" ht="15" x14ac:dyDescent="0.25">
      <c r="A36" s="2"/>
      <c r="B36" s="2" t="s">
        <v>39</v>
      </c>
      <c r="C36" s="19">
        <f t="shared" si="2"/>
        <v>-900</v>
      </c>
      <c r="D36" s="97">
        <f t="shared" si="1"/>
        <v>0</v>
      </c>
      <c r="E36" s="163">
        <v>2700</v>
      </c>
      <c r="F36" s="39">
        <v>1800</v>
      </c>
      <c r="G36" s="39">
        <v>2700</v>
      </c>
      <c r="H36" s="26">
        <v>27</v>
      </c>
    </row>
    <row r="37" spans="1:8" s="3" customFormat="1" ht="15" x14ac:dyDescent="0.25">
      <c r="A37" s="2"/>
      <c r="B37" s="2" t="s">
        <v>46</v>
      </c>
      <c r="C37" s="19">
        <f t="shared" si="2"/>
        <v>-1760</v>
      </c>
      <c r="D37" s="97">
        <f t="shared" si="1"/>
        <v>3300</v>
      </c>
      <c r="E37" s="163">
        <v>1760</v>
      </c>
      <c r="F37" s="39">
        <v>0</v>
      </c>
      <c r="G37" s="39">
        <v>5060</v>
      </c>
      <c r="H37" s="26">
        <v>337.3</v>
      </c>
    </row>
    <row r="38" spans="1:8" s="3" customFormat="1" ht="15" x14ac:dyDescent="0.25">
      <c r="A38" s="2"/>
      <c r="B38" s="2" t="s">
        <v>47</v>
      </c>
      <c r="C38" s="19">
        <f t="shared" si="2"/>
        <v>-56714.2</v>
      </c>
      <c r="D38" s="97">
        <f t="shared" si="1"/>
        <v>21457.5</v>
      </c>
      <c r="E38" s="163">
        <v>77291.7</v>
      </c>
      <c r="F38" s="39">
        <v>20577.5</v>
      </c>
      <c r="G38" s="39">
        <v>98749.2</v>
      </c>
      <c r="H38" s="26">
        <v>123.4</v>
      </c>
    </row>
    <row r="39" spans="1:8" s="3" customFormat="1" ht="13.5" customHeight="1" x14ac:dyDescent="0.25">
      <c r="A39" s="2"/>
      <c r="B39" s="2" t="s">
        <v>113</v>
      </c>
      <c r="C39" s="19"/>
      <c r="D39" s="97">
        <f>G39-E39</f>
        <v>0</v>
      </c>
      <c r="E39" s="163">
        <v>20300</v>
      </c>
      <c r="F39" s="39"/>
      <c r="G39" s="39">
        <v>20300</v>
      </c>
      <c r="H39" s="86"/>
    </row>
    <row r="40" spans="1:8" s="3" customFormat="1" ht="13.5" customHeight="1" x14ac:dyDescent="0.25">
      <c r="A40" s="2"/>
      <c r="B40" s="2"/>
      <c r="C40" s="19"/>
      <c r="D40" s="97"/>
      <c r="E40" s="163"/>
      <c r="F40" s="39"/>
      <c r="G40" s="39"/>
      <c r="H40" s="88"/>
    </row>
    <row r="41" spans="1:8" s="3" customFormat="1" ht="13.5" customHeight="1" x14ac:dyDescent="0.25">
      <c r="A41" s="2"/>
      <c r="B41" s="2"/>
      <c r="C41" s="19"/>
      <c r="D41" s="96"/>
      <c r="E41" s="161" t="s">
        <v>86</v>
      </c>
      <c r="F41" s="40" t="s">
        <v>58</v>
      </c>
      <c r="G41" s="40" t="s">
        <v>86</v>
      </c>
      <c r="H41" s="22" t="s">
        <v>32</v>
      </c>
    </row>
    <row r="42" spans="1:8" s="3" customFormat="1" ht="15" x14ac:dyDescent="0.25">
      <c r="A42" s="29" t="s">
        <v>11</v>
      </c>
      <c r="B42" s="2"/>
      <c r="C42" s="19"/>
      <c r="D42" s="98" t="s">
        <v>55</v>
      </c>
      <c r="E42" s="139">
        <v>43769</v>
      </c>
      <c r="F42" s="41">
        <v>42123</v>
      </c>
      <c r="G42" s="41">
        <v>43799</v>
      </c>
      <c r="H42" s="24" t="s">
        <v>33</v>
      </c>
    </row>
    <row r="43" spans="1:8" s="3" customFormat="1" ht="13.5" customHeight="1" x14ac:dyDescent="0.25">
      <c r="A43" s="2"/>
      <c r="B43" s="2" t="s">
        <v>12</v>
      </c>
      <c r="C43" s="19"/>
      <c r="D43" s="97"/>
      <c r="E43" s="163"/>
      <c r="F43" s="39"/>
      <c r="G43" s="39"/>
      <c r="H43" s="88"/>
    </row>
    <row r="44" spans="1:8" s="3" customFormat="1" ht="13.5" customHeight="1" x14ac:dyDescent="0.25">
      <c r="A44" s="2"/>
      <c r="B44" s="7" t="s">
        <v>27</v>
      </c>
      <c r="C44" s="19">
        <f>F44-E44</f>
        <v>-24829</v>
      </c>
      <c r="D44" s="97">
        <f t="shared" ref="D44:D49" si="3">G44-E44</f>
        <v>410</v>
      </c>
      <c r="E44" s="163">
        <v>25789</v>
      </c>
      <c r="F44" s="39">
        <v>960</v>
      </c>
      <c r="G44" s="39">
        <v>26199</v>
      </c>
      <c r="H44" s="87">
        <v>145.6</v>
      </c>
    </row>
    <row r="45" spans="1:8" s="3" customFormat="1" ht="15" x14ac:dyDescent="0.25">
      <c r="A45" s="2"/>
      <c r="B45" s="7" t="s">
        <v>49</v>
      </c>
      <c r="C45" s="19">
        <f>F45-E45</f>
        <v>0</v>
      </c>
      <c r="D45" s="97">
        <f t="shared" si="3"/>
        <v>0</v>
      </c>
      <c r="E45" s="163">
        <v>0</v>
      </c>
      <c r="F45" s="39">
        <v>0</v>
      </c>
      <c r="G45" s="39">
        <v>0</v>
      </c>
      <c r="H45" s="26">
        <v>0</v>
      </c>
    </row>
    <row r="46" spans="1:8" s="3" customFormat="1" ht="15" x14ac:dyDescent="0.25">
      <c r="A46" s="2"/>
      <c r="B46" s="2" t="s">
        <v>34</v>
      </c>
      <c r="C46" s="19">
        <f>F46-E46</f>
        <v>-16350</v>
      </c>
      <c r="D46" s="97">
        <f t="shared" si="3"/>
        <v>1950</v>
      </c>
      <c r="E46" s="163">
        <v>22650</v>
      </c>
      <c r="F46" s="39">
        <v>6300</v>
      </c>
      <c r="G46" s="39">
        <v>24600</v>
      </c>
      <c r="H46" s="26">
        <v>136.69999999999999</v>
      </c>
    </row>
    <row r="47" spans="1:8" s="3" customFormat="1" ht="15" x14ac:dyDescent="0.25">
      <c r="A47" s="2"/>
      <c r="B47" s="2" t="s">
        <v>57</v>
      </c>
      <c r="C47" s="19">
        <f>F47-E47</f>
        <v>-7000</v>
      </c>
      <c r="D47" s="97">
        <f t="shared" si="3"/>
        <v>0</v>
      </c>
      <c r="E47" s="163">
        <v>7000</v>
      </c>
      <c r="F47" s="39">
        <v>0</v>
      </c>
      <c r="G47" s="39">
        <v>7000</v>
      </c>
      <c r="H47" s="26">
        <v>233.3</v>
      </c>
    </row>
    <row r="48" spans="1:8" s="3" customFormat="1" ht="15" x14ac:dyDescent="0.25">
      <c r="A48" s="2"/>
      <c r="B48" s="2" t="s">
        <v>13</v>
      </c>
      <c r="C48" s="19">
        <f>F48-E48</f>
        <v>-380.59999999999991</v>
      </c>
      <c r="D48" s="97">
        <f t="shared" si="3"/>
        <v>55.560000000000059</v>
      </c>
      <c r="E48" s="163">
        <v>534.80999999999995</v>
      </c>
      <c r="F48" s="39">
        <v>154.21</v>
      </c>
      <c r="G48" s="39">
        <v>590.37</v>
      </c>
      <c r="H48" s="26">
        <v>14.8</v>
      </c>
    </row>
    <row r="49" spans="1:8" s="71" customFormat="1" x14ac:dyDescent="0.25">
      <c r="A49" s="67" t="s">
        <v>78</v>
      </c>
      <c r="B49" s="67"/>
      <c r="C49" s="68"/>
      <c r="D49" s="168">
        <f t="shared" si="3"/>
        <v>34467.059999999939</v>
      </c>
      <c r="E49" s="165">
        <f>E23+E24+E26+E27+E28+E29+E31+E32+E33+E34+E35+E36+E38+E37+E44+E45+E46+E47+E48+E39</f>
        <v>612504.51</v>
      </c>
      <c r="F49" s="69">
        <f>SUM(F22:F48)</f>
        <v>412170.71</v>
      </c>
      <c r="G49" s="69">
        <f>G23+G24+G26+G27+G28+G29+G31+G32+G33+G34+G35+G36+G38+G37+G44+G45+G46+G47+G48+G39</f>
        <v>646971.56999999995</v>
      </c>
      <c r="H49" s="70"/>
    </row>
    <row r="50" spans="1:8" s="3" customFormat="1" ht="12" customHeight="1" x14ac:dyDescent="0.25">
      <c r="A50" s="2"/>
      <c r="B50" s="2"/>
      <c r="C50" s="19"/>
      <c r="D50" s="97"/>
      <c r="E50" s="163"/>
      <c r="F50" s="39"/>
      <c r="G50" s="39"/>
      <c r="H50" s="26"/>
    </row>
    <row r="51" spans="1:8" s="3" customFormat="1" ht="16.149999999999999" customHeight="1" x14ac:dyDescent="0.25">
      <c r="A51" s="12" t="s">
        <v>14</v>
      </c>
      <c r="B51" s="2"/>
      <c r="C51" s="19"/>
      <c r="D51" s="97"/>
      <c r="E51" s="163"/>
      <c r="F51" s="39"/>
      <c r="G51" s="39"/>
      <c r="H51" s="26"/>
    </row>
    <row r="52" spans="1:8" s="3" customFormat="1" ht="16.149999999999999" customHeight="1" x14ac:dyDescent="0.25">
      <c r="A52" s="12"/>
      <c r="B52" s="2" t="s">
        <v>96</v>
      </c>
      <c r="C52" s="19"/>
      <c r="D52" s="97">
        <f t="shared" ref="D52:D60" si="4">G52-E52</f>
        <v>0</v>
      </c>
      <c r="E52" s="163">
        <v>29000</v>
      </c>
      <c r="F52" s="39">
        <v>22530</v>
      </c>
      <c r="G52" s="39">
        <v>29000</v>
      </c>
      <c r="H52" s="26"/>
    </row>
    <row r="53" spans="1:8" s="3" customFormat="1" ht="15" x14ac:dyDescent="0.25">
      <c r="A53" s="2"/>
      <c r="B53" s="2" t="s">
        <v>15</v>
      </c>
      <c r="C53" s="19">
        <f>F53-E53</f>
        <v>-60599</v>
      </c>
      <c r="D53" s="97">
        <f t="shared" si="4"/>
        <v>8450</v>
      </c>
      <c r="E53" s="163">
        <v>84500</v>
      </c>
      <c r="F53" s="39">
        <v>23901</v>
      </c>
      <c r="G53" s="39">
        <v>92950</v>
      </c>
      <c r="H53" s="30"/>
    </row>
    <row r="54" spans="1:8" s="3" customFormat="1" ht="15" x14ac:dyDescent="0.25">
      <c r="A54" s="2"/>
      <c r="B54" s="2" t="s">
        <v>109</v>
      </c>
      <c r="C54" s="19"/>
      <c r="D54" s="97">
        <f>G54-E54</f>
        <v>15000</v>
      </c>
      <c r="E54" s="163">
        <v>60000</v>
      </c>
      <c r="F54" s="39"/>
      <c r="G54" s="39">
        <v>75000</v>
      </c>
      <c r="H54" s="30"/>
    </row>
    <row r="55" spans="1:8" s="3" customFormat="1" ht="15" x14ac:dyDescent="0.25">
      <c r="A55" s="2"/>
      <c r="B55" s="2" t="s">
        <v>97</v>
      </c>
      <c r="C55" s="19"/>
      <c r="D55" s="97">
        <f t="shared" si="4"/>
        <v>0</v>
      </c>
      <c r="E55" s="163">
        <v>10000</v>
      </c>
      <c r="F55" s="39">
        <v>10000</v>
      </c>
      <c r="G55" s="39">
        <v>10000</v>
      </c>
      <c r="H55" s="30"/>
    </row>
    <row r="56" spans="1:8" s="3" customFormat="1" ht="15" x14ac:dyDescent="0.25">
      <c r="A56" s="2"/>
      <c r="B56" s="2" t="s">
        <v>112</v>
      </c>
      <c r="C56" s="19"/>
      <c r="D56" s="97">
        <f t="shared" si="4"/>
        <v>30000</v>
      </c>
      <c r="E56" s="163">
        <v>50000</v>
      </c>
      <c r="F56" s="91"/>
      <c r="G56" s="39">
        <v>80000</v>
      </c>
      <c r="H56" s="30"/>
    </row>
    <row r="57" spans="1:8" s="3" customFormat="1" ht="15" x14ac:dyDescent="0.25">
      <c r="A57" s="2"/>
      <c r="B57" s="2" t="s">
        <v>111</v>
      </c>
      <c r="C57" s="19"/>
      <c r="D57" s="97">
        <f t="shared" si="4"/>
        <v>40000</v>
      </c>
      <c r="E57" s="163">
        <v>700000</v>
      </c>
      <c r="F57" s="91"/>
      <c r="G57" s="39">
        <v>740000</v>
      </c>
      <c r="H57" s="30"/>
    </row>
    <row r="58" spans="1:8" s="71" customFormat="1" x14ac:dyDescent="0.25">
      <c r="A58" s="67" t="s">
        <v>79</v>
      </c>
      <c r="B58" s="67"/>
      <c r="C58" s="68"/>
      <c r="D58" s="168">
        <f>G58-E58</f>
        <v>93450</v>
      </c>
      <c r="E58" s="165">
        <f>E52+E54+E53+E55+E56+E57</f>
        <v>933500</v>
      </c>
      <c r="F58" s="69">
        <f>SUM(F53:F53)</f>
        <v>23901</v>
      </c>
      <c r="G58" s="69">
        <f>G52+G54+G53+G55+G56+G57</f>
        <v>1026950</v>
      </c>
      <c r="H58" s="72"/>
    </row>
    <row r="59" spans="1:8" s="3" customFormat="1" ht="15" x14ac:dyDescent="0.25">
      <c r="A59" s="2"/>
      <c r="B59" s="2"/>
      <c r="C59" s="19"/>
      <c r="D59" s="97"/>
      <c r="E59" s="163"/>
      <c r="F59" s="39"/>
      <c r="G59" s="39"/>
      <c r="H59" s="31"/>
    </row>
    <row r="60" spans="1:8" s="54" customFormat="1" ht="15" x14ac:dyDescent="0.25">
      <c r="A60" s="53"/>
      <c r="B60" s="54" t="s">
        <v>67</v>
      </c>
      <c r="C60" s="55">
        <f>SUM(C6:C53)</f>
        <v>-4237721.9600000009</v>
      </c>
      <c r="D60" s="168">
        <f t="shared" si="4"/>
        <v>629557.6400000006</v>
      </c>
      <c r="E60" s="153">
        <f>E19+E49+E58</f>
        <v>7398842.1500000004</v>
      </c>
      <c r="F60" s="55" t="e">
        <f>SUM(F6:F53)-#REF!</f>
        <v>#REF!</v>
      </c>
      <c r="G60" s="105">
        <f>G19+G49+G58</f>
        <v>8028399.790000001</v>
      </c>
      <c r="H60" s="56">
        <v>122.3</v>
      </c>
    </row>
    <row r="61" spans="1:8" s="3" customFormat="1" ht="13.5" customHeight="1" x14ac:dyDescent="0.25">
      <c r="A61" s="2"/>
      <c r="B61" s="2"/>
      <c r="C61" s="2"/>
      <c r="D61" s="97"/>
      <c r="E61" s="163"/>
      <c r="F61" s="39"/>
      <c r="G61" s="39"/>
      <c r="H61" s="32"/>
    </row>
    <row r="62" spans="1:8" ht="13.5" customHeight="1" x14ac:dyDescent="0.25"/>
    <row r="63" spans="1:8" ht="15" x14ac:dyDescent="0.25">
      <c r="A63" s="3"/>
      <c r="B63" s="137">
        <v>43799</v>
      </c>
      <c r="C63" s="15"/>
      <c r="E63" s="166" t="s">
        <v>86</v>
      </c>
      <c r="F63" s="83"/>
      <c r="G63" s="106" t="s">
        <v>86</v>
      </c>
      <c r="H63"/>
    </row>
    <row r="64" spans="1:8" ht="15" x14ac:dyDescent="0.25">
      <c r="A64" s="3"/>
      <c r="B64" s="16"/>
      <c r="C64" s="21" t="s">
        <v>85</v>
      </c>
      <c r="D64" s="84" t="s">
        <v>85</v>
      </c>
      <c r="E64" s="167">
        <v>43769</v>
      </c>
      <c r="F64" s="82">
        <v>42123</v>
      </c>
      <c r="G64" s="82">
        <v>43799</v>
      </c>
      <c r="H64"/>
    </row>
    <row r="65" spans="1:8" ht="15" x14ac:dyDescent="0.25">
      <c r="A65" s="3"/>
      <c r="B65" s="16"/>
      <c r="C65" s="21"/>
      <c r="E65" s="167"/>
      <c r="F65" s="82"/>
      <c r="G65" s="82"/>
      <c r="H65"/>
    </row>
    <row r="66" spans="1:8" ht="15" x14ac:dyDescent="0.25">
      <c r="A66" s="3"/>
      <c r="B66" s="17" t="s">
        <v>22</v>
      </c>
      <c r="C66" s="79" t="e">
        <f>#REF!-E66</f>
        <v>#REF!</v>
      </c>
      <c r="D66" s="19">
        <f>G66-E66</f>
        <v>-1251153.6500000004</v>
      </c>
      <c r="E66" s="156">
        <v>7059611.04</v>
      </c>
      <c r="F66" s="128">
        <v>5935477.7199999997</v>
      </c>
      <c r="G66" s="128">
        <v>5808457.3899999997</v>
      </c>
      <c r="H66"/>
    </row>
    <row r="67" spans="1:8" ht="15" x14ac:dyDescent="0.25">
      <c r="A67" s="3"/>
      <c r="B67" s="59" t="s">
        <v>75</v>
      </c>
      <c r="C67" s="60" t="e">
        <f>#REF!-E67</f>
        <v>#REF!</v>
      </c>
      <c r="D67" s="89">
        <f>G67-E67</f>
        <v>23438.399999999907</v>
      </c>
      <c r="E67" s="157">
        <v>1071263.55</v>
      </c>
      <c r="F67" s="129">
        <v>923193.15</v>
      </c>
      <c r="G67" s="129">
        <v>1094701.95</v>
      </c>
      <c r="H67"/>
    </row>
    <row r="68" spans="1:8" ht="15" x14ac:dyDescent="0.25">
      <c r="A68" s="3"/>
      <c r="B68" s="57" t="s">
        <v>76</v>
      </c>
      <c r="C68" s="80" t="e">
        <f>#REF!-E68</f>
        <v>#REF!</v>
      </c>
      <c r="D68" s="19">
        <f>G68-E68</f>
        <v>-1227715.25</v>
      </c>
      <c r="E68" s="158">
        <f>E66+E67</f>
        <v>8130874.5899999999</v>
      </c>
      <c r="F68" s="130">
        <f>F66+F67</f>
        <v>6858670.8700000001</v>
      </c>
      <c r="G68" s="130">
        <f>G66+G67</f>
        <v>6903159.3399999999</v>
      </c>
      <c r="H68"/>
    </row>
    <row r="69" spans="1:8" ht="13.5" customHeight="1" x14ac:dyDescent="0.25">
      <c r="B69" s="17" t="s">
        <v>23</v>
      </c>
      <c r="C69" s="35" t="e">
        <f>#REF!-E69</f>
        <v>#REF!</v>
      </c>
      <c r="D69" s="19">
        <f>G69-E69</f>
        <v>5822</v>
      </c>
      <c r="E69" s="159">
        <v>3972</v>
      </c>
      <c r="F69" s="131">
        <v>12733</v>
      </c>
      <c r="G69" s="131">
        <v>9794</v>
      </c>
    </row>
    <row r="70" spans="1:8" ht="13.5" customHeight="1" x14ac:dyDescent="0.25"/>
    <row r="71" spans="1:8" ht="13.5" customHeight="1" x14ac:dyDescent="0.25"/>
    <row r="72" spans="1:8" ht="13.5" customHeight="1" x14ac:dyDescent="0.25"/>
    <row r="73" spans="1:8" ht="13.5" customHeight="1" x14ac:dyDescent="0.25"/>
    <row r="74" spans="1:8" ht="13.5" customHeight="1" x14ac:dyDescent="0.25"/>
    <row r="75" spans="1:8" ht="13.5" customHeight="1" x14ac:dyDescent="0.25"/>
    <row r="76" spans="1:8" ht="13.5" customHeight="1" x14ac:dyDescent="0.25"/>
    <row r="77" spans="1:8" ht="13.5" customHeight="1" x14ac:dyDescent="0.25"/>
    <row r="78" spans="1:8" ht="13.5" customHeight="1" x14ac:dyDescent="0.25"/>
    <row r="79" spans="1:8" ht="13.5" customHeight="1" x14ac:dyDescent="0.25"/>
    <row r="80" spans="1:8" ht="13.5" customHeight="1" x14ac:dyDescent="0.25"/>
    <row r="81" ht="13.5" customHeight="1" x14ac:dyDescent="0.25"/>
    <row r="82" ht="13.5" customHeight="1" x14ac:dyDescent="0.25"/>
    <row r="83" ht="13.5" customHeight="1" x14ac:dyDescent="0.25"/>
    <row r="84" ht="13.5" customHeight="1" x14ac:dyDescent="0.25"/>
    <row r="85" ht="13.5" customHeight="1" x14ac:dyDescent="0.25"/>
    <row r="86" ht="13.5" customHeight="1" x14ac:dyDescent="0.25"/>
    <row r="87" ht="13.5" customHeight="1" x14ac:dyDescent="0.25"/>
    <row r="88" ht="13.5" customHeight="1" x14ac:dyDescent="0.25"/>
    <row r="89" ht="13.5" customHeight="1" x14ac:dyDescent="0.25"/>
    <row r="90" ht="13.5" customHeight="1" x14ac:dyDescent="0.25"/>
    <row r="91" ht="13.5" customHeight="1" x14ac:dyDescent="0.25"/>
    <row r="92" ht="13.5" customHeight="1" x14ac:dyDescent="0.25"/>
    <row r="93" ht="13.5" customHeight="1" x14ac:dyDescent="0.25"/>
    <row r="94" ht="13.5" customHeight="1" x14ac:dyDescent="0.25"/>
    <row r="95" ht="13.5" customHeight="1" x14ac:dyDescent="0.25"/>
    <row r="96" ht="13.5" customHeight="1" x14ac:dyDescent="0.25"/>
    <row r="97" ht="13.5" customHeight="1" x14ac:dyDescent="0.25"/>
    <row r="98" ht="13.5" customHeight="1" x14ac:dyDescent="0.25"/>
    <row r="99" ht="13.5" customHeight="1" x14ac:dyDescent="0.25"/>
    <row r="100" ht="13.5" customHeight="1" x14ac:dyDescent="0.25"/>
    <row r="101" ht="13.5" customHeight="1" x14ac:dyDescent="0.25"/>
    <row r="102" ht="13.5" customHeight="1" x14ac:dyDescent="0.25"/>
    <row r="103" ht="13.5" customHeight="1" x14ac:dyDescent="0.25"/>
  </sheetData>
  <mergeCells count="1">
    <mergeCell ref="A1:H1"/>
  </mergeCells>
  <pageMargins left="0.61" right="0.3" top="0.41" bottom="0.28999999999999998" header="0.2" footer="0.21"/>
  <pageSetup paperSize="9" orientation="landscape" r:id="rId1"/>
  <headerFooter alignWithMargins="0">
    <oddFooter>&amp;Cstr.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72"/>
  <sheetViews>
    <sheetView zoomScaleNormal="100" workbookViewId="0">
      <selection activeCell="B80" sqref="B80"/>
    </sheetView>
  </sheetViews>
  <sheetFormatPr defaultRowHeight="14.25" x14ac:dyDescent="0.2"/>
  <cols>
    <col min="1" max="1" width="2.7109375" style="3" customWidth="1"/>
    <col min="2" max="2" width="66.5703125" style="3" customWidth="1"/>
    <col min="3" max="3" width="20.5703125" style="3" bestFit="1" customWidth="1"/>
    <col min="4" max="4" width="20.5703125" style="149" bestFit="1" customWidth="1"/>
    <col min="5" max="5" width="20.5703125" style="44" bestFit="1" customWidth="1"/>
    <col min="6" max="6" width="5.5703125" style="18" customWidth="1"/>
    <col min="8" max="8" width="21.140625" customWidth="1"/>
  </cols>
  <sheetData>
    <row r="1" spans="1:6" ht="24.75" customHeight="1" x14ac:dyDescent="0.2">
      <c r="A1" s="170" t="s">
        <v>116</v>
      </c>
      <c r="B1" s="170"/>
      <c r="C1" s="170"/>
      <c r="D1" s="170"/>
      <c r="E1" s="170"/>
      <c r="F1" s="170"/>
    </row>
    <row r="2" spans="1:6" ht="19.5" x14ac:dyDescent="0.2">
      <c r="A2" s="11"/>
      <c r="B2" s="11"/>
      <c r="C2" s="20"/>
      <c r="D2" s="138" t="s">
        <v>58</v>
      </c>
      <c r="E2" s="107" t="s">
        <v>58</v>
      </c>
      <c r="F2" s="22" t="s">
        <v>32</v>
      </c>
    </row>
    <row r="3" spans="1:6" ht="15" x14ac:dyDescent="0.25">
      <c r="A3" s="12" t="s">
        <v>16</v>
      </c>
      <c r="B3" s="2"/>
      <c r="C3" s="21" t="s">
        <v>55</v>
      </c>
      <c r="D3" s="139">
        <v>43769</v>
      </c>
      <c r="E3" s="41">
        <v>43799</v>
      </c>
      <c r="F3" s="24" t="s">
        <v>33</v>
      </c>
    </row>
    <row r="4" spans="1:6" ht="15" x14ac:dyDescent="0.25">
      <c r="A4" s="5" t="s">
        <v>60</v>
      </c>
      <c r="B4" s="2"/>
      <c r="C4" s="93"/>
      <c r="D4" s="140"/>
      <c r="E4" s="108"/>
      <c r="F4" s="42"/>
    </row>
    <row r="5" spans="1:6" ht="15" x14ac:dyDescent="0.25">
      <c r="A5" s="5"/>
      <c r="B5" s="2" t="s">
        <v>88</v>
      </c>
      <c r="C5" s="97">
        <f>E5-D5</f>
        <v>0</v>
      </c>
      <c r="D5" s="141">
        <v>0</v>
      </c>
      <c r="E5" s="109">
        <v>0</v>
      </c>
      <c r="F5" s="42"/>
    </row>
    <row r="6" spans="1:6" ht="15" x14ac:dyDescent="0.25">
      <c r="A6" s="12"/>
      <c r="B6" s="2" t="s">
        <v>61</v>
      </c>
      <c r="C6" s="97">
        <f>E6-D6</f>
        <v>132078</v>
      </c>
      <c r="D6" s="141">
        <v>56573</v>
      </c>
      <c r="E6" s="109">
        <v>188651</v>
      </c>
      <c r="F6" s="42" t="s">
        <v>118</v>
      </c>
    </row>
    <row r="7" spans="1:6" ht="15" x14ac:dyDescent="0.25">
      <c r="A7" s="12"/>
      <c r="B7" s="2" t="s">
        <v>66</v>
      </c>
      <c r="C7" s="97">
        <f>E7-D7</f>
        <v>0</v>
      </c>
      <c r="D7" s="141">
        <v>0</v>
      </c>
      <c r="E7" s="109">
        <v>0</v>
      </c>
      <c r="F7" s="42"/>
    </row>
    <row r="8" spans="1:6" s="71" customFormat="1" ht="15.75" x14ac:dyDescent="0.25">
      <c r="A8" s="67" t="s">
        <v>80</v>
      </c>
      <c r="B8" s="67"/>
      <c r="C8" s="94">
        <f>E8-D8</f>
        <v>132078</v>
      </c>
      <c r="D8" s="142">
        <f>D5+D6+D7</f>
        <v>56573</v>
      </c>
      <c r="E8" s="110">
        <f>E5+E6+E7</f>
        <v>188651</v>
      </c>
      <c r="F8" s="76"/>
    </row>
    <row r="9" spans="1:6" ht="12" customHeight="1" x14ac:dyDescent="0.25">
      <c r="A9" s="12"/>
      <c r="B9" s="2"/>
      <c r="C9" s="95"/>
      <c r="D9" s="140"/>
      <c r="E9" s="108"/>
      <c r="F9" s="42"/>
    </row>
    <row r="10" spans="1:6" ht="15" x14ac:dyDescent="0.25">
      <c r="A10" s="5" t="s">
        <v>17</v>
      </c>
      <c r="B10" s="2"/>
      <c r="C10" s="95"/>
      <c r="D10" s="143"/>
      <c r="E10" s="111"/>
      <c r="F10" s="42"/>
    </row>
    <row r="11" spans="1:6" ht="15" x14ac:dyDescent="0.25">
      <c r="A11" s="5"/>
      <c r="B11" s="2" t="s">
        <v>114</v>
      </c>
      <c r="C11" s="95">
        <f>E11-D11</f>
        <v>0</v>
      </c>
      <c r="D11" s="144">
        <v>34000</v>
      </c>
      <c r="E11" s="112">
        <v>34000</v>
      </c>
      <c r="F11" s="42"/>
    </row>
    <row r="12" spans="1:6" ht="15" x14ac:dyDescent="0.25">
      <c r="A12" s="2"/>
      <c r="B12" s="2" t="s">
        <v>29</v>
      </c>
      <c r="C12" s="97">
        <f t="shared" ref="C12:C18" si="0">E12-D12</f>
        <v>1181.320000000007</v>
      </c>
      <c r="D12" s="144">
        <v>295005.40999999997</v>
      </c>
      <c r="E12" s="112">
        <v>296186.73</v>
      </c>
      <c r="F12" s="43">
        <v>98.7</v>
      </c>
    </row>
    <row r="13" spans="1:6" ht="15" x14ac:dyDescent="0.25">
      <c r="A13" s="2"/>
      <c r="B13" s="2" t="s">
        <v>115</v>
      </c>
      <c r="C13" s="97">
        <f>E13-D13</f>
        <v>0</v>
      </c>
      <c r="D13" s="144"/>
      <c r="E13" s="112"/>
      <c r="F13" s="43"/>
    </row>
    <row r="14" spans="1:6" ht="15" x14ac:dyDescent="0.25">
      <c r="A14" s="2"/>
      <c r="B14" s="2" t="s">
        <v>98</v>
      </c>
      <c r="C14" s="97">
        <f t="shared" si="0"/>
        <v>25685</v>
      </c>
      <c r="D14" s="144">
        <v>0</v>
      </c>
      <c r="E14" s="112">
        <v>25685</v>
      </c>
      <c r="F14" s="43">
        <v>98.8</v>
      </c>
    </row>
    <row r="15" spans="1:6" ht="15" x14ac:dyDescent="0.25">
      <c r="A15" s="2"/>
      <c r="B15" s="2" t="s">
        <v>40</v>
      </c>
      <c r="C15" s="97">
        <f t="shared" si="0"/>
        <v>29468</v>
      </c>
      <c r="D15" s="144">
        <v>341548.9</v>
      </c>
      <c r="E15" s="112">
        <v>371016.9</v>
      </c>
      <c r="F15" s="43">
        <v>123.7</v>
      </c>
    </row>
    <row r="16" spans="1:6" ht="15" x14ac:dyDescent="0.25">
      <c r="A16" s="2"/>
      <c r="B16" s="2" t="s">
        <v>63</v>
      </c>
      <c r="C16" s="97">
        <f t="shared" si="0"/>
        <v>2571.3000000000002</v>
      </c>
      <c r="D16" s="144">
        <v>3352.5</v>
      </c>
      <c r="E16" s="112">
        <v>5923.8</v>
      </c>
      <c r="F16" s="43">
        <v>11.8</v>
      </c>
    </row>
    <row r="17" spans="1:7" ht="15" x14ac:dyDescent="0.25">
      <c r="A17" s="2"/>
      <c r="B17" s="2" t="s">
        <v>62</v>
      </c>
      <c r="C17" s="97">
        <f t="shared" si="0"/>
        <v>0</v>
      </c>
      <c r="D17" s="144">
        <v>0</v>
      </c>
      <c r="E17" s="112">
        <v>0</v>
      </c>
      <c r="F17" s="43"/>
    </row>
    <row r="18" spans="1:7" ht="15" x14ac:dyDescent="0.25">
      <c r="A18" s="2"/>
      <c r="B18" s="2" t="s">
        <v>89</v>
      </c>
      <c r="C18" s="97">
        <f t="shared" si="0"/>
        <v>0</v>
      </c>
      <c r="D18" s="144">
        <v>0</v>
      </c>
      <c r="E18" s="112">
        <v>0</v>
      </c>
      <c r="F18" s="43"/>
    </row>
    <row r="19" spans="1:7" s="71" customFormat="1" ht="15.75" x14ac:dyDescent="0.25">
      <c r="A19" s="67" t="s">
        <v>81</v>
      </c>
      <c r="B19" s="67"/>
      <c r="C19" s="94">
        <f>E19-D19</f>
        <v>92905.62</v>
      </c>
      <c r="D19" s="145">
        <f>D12+D14+D15+D16+D17+D18</f>
        <v>639906.81000000006</v>
      </c>
      <c r="E19" s="113">
        <f>E12+E14+E15+E16+E17+E18+E11</f>
        <v>732812.43</v>
      </c>
      <c r="F19" s="73"/>
    </row>
    <row r="20" spans="1:7" ht="9.75" customHeight="1" x14ac:dyDescent="0.25">
      <c r="A20" s="2"/>
      <c r="B20" s="4"/>
      <c r="C20" s="95"/>
      <c r="D20" s="144"/>
      <c r="E20" s="112"/>
      <c r="F20" s="43"/>
    </row>
    <row r="21" spans="1:7" s="3" customFormat="1" ht="15" x14ac:dyDescent="0.25">
      <c r="A21" s="5" t="s">
        <v>18</v>
      </c>
      <c r="B21" s="2"/>
      <c r="C21" s="95"/>
      <c r="D21" s="144"/>
      <c r="E21" s="112"/>
      <c r="F21" s="43"/>
    </row>
    <row r="22" spans="1:7" ht="15" x14ac:dyDescent="0.25">
      <c r="A22" s="2"/>
      <c r="B22" s="6" t="s">
        <v>19</v>
      </c>
      <c r="C22" s="95"/>
      <c r="D22" s="144"/>
      <c r="E22" s="112"/>
      <c r="F22" s="43"/>
    </row>
    <row r="23" spans="1:7" ht="15" x14ac:dyDescent="0.25">
      <c r="A23" s="2"/>
      <c r="B23" s="2" t="s">
        <v>30</v>
      </c>
      <c r="C23" s="97">
        <f>E23-D23</f>
        <v>840</v>
      </c>
      <c r="D23" s="144">
        <v>9600</v>
      </c>
      <c r="E23" s="112">
        <v>10440</v>
      </c>
      <c r="F23" s="43">
        <v>69.599999999999994</v>
      </c>
    </row>
    <row r="24" spans="1:7" ht="15" x14ac:dyDescent="0.25">
      <c r="A24" s="2"/>
      <c r="B24" s="2" t="s">
        <v>50</v>
      </c>
      <c r="C24" s="97">
        <f t="shared" ref="C24:C34" si="1">E24-D24</f>
        <v>5100</v>
      </c>
      <c r="D24" s="144">
        <v>900</v>
      </c>
      <c r="E24" s="112">
        <v>6000</v>
      </c>
      <c r="F24" s="43">
        <v>100</v>
      </c>
    </row>
    <row r="25" spans="1:7" ht="15" x14ac:dyDescent="0.25">
      <c r="A25" s="2"/>
      <c r="B25" s="2" t="s">
        <v>36</v>
      </c>
      <c r="C25" s="97">
        <f t="shared" si="1"/>
        <v>9938</v>
      </c>
      <c r="D25" s="144">
        <v>8205</v>
      </c>
      <c r="E25" s="112">
        <v>18143</v>
      </c>
      <c r="F25" s="43">
        <v>181.4</v>
      </c>
    </row>
    <row r="26" spans="1:7" ht="15" x14ac:dyDescent="0.25">
      <c r="A26" s="2"/>
      <c r="B26" s="2" t="s">
        <v>37</v>
      </c>
      <c r="C26" s="97">
        <f t="shared" si="1"/>
        <v>4993.6000000000058</v>
      </c>
      <c r="D26" s="144">
        <v>42645.95</v>
      </c>
      <c r="E26" s="112">
        <v>47639.55</v>
      </c>
      <c r="F26" s="43">
        <v>79.400000000000006</v>
      </c>
    </row>
    <row r="27" spans="1:7" ht="15" x14ac:dyDescent="0.25">
      <c r="A27" s="2"/>
      <c r="B27" s="2" t="s">
        <v>70</v>
      </c>
      <c r="C27" s="97">
        <f t="shared" si="1"/>
        <v>12987</v>
      </c>
      <c r="D27" s="144">
        <v>60026</v>
      </c>
      <c r="E27" s="112">
        <v>73013</v>
      </c>
      <c r="F27" s="43">
        <v>73</v>
      </c>
    </row>
    <row r="28" spans="1:7" ht="15" x14ac:dyDescent="0.25">
      <c r="A28" s="2"/>
      <c r="B28" s="2" t="s">
        <v>31</v>
      </c>
      <c r="C28" s="97">
        <f t="shared" si="1"/>
        <v>1050</v>
      </c>
      <c r="D28" s="144">
        <v>9546</v>
      </c>
      <c r="E28" s="112">
        <v>10596</v>
      </c>
      <c r="F28" s="43">
        <v>70.599999999999994</v>
      </c>
    </row>
    <row r="29" spans="1:7" ht="15" x14ac:dyDescent="0.25">
      <c r="A29" s="2"/>
      <c r="B29" s="2" t="s">
        <v>41</v>
      </c>
      <c r="C29" s="97">
        <f t="shared" si="1"/>
        <v>8370</v>
      </c>
      <c r="D29" s="144">
        <v>82669</v>
      </c>
      <c r="E29" s="112">
        <v>91039</v>
      </c>
      <c r="F29" s="43">
        <v>30.3</v>
      </c>
    </row>
    <row r="30" spans="1:7" ht="15" x14ac:dyDescent="0.25">
      <c r="A30" s="2"/>
      <c r="B30" s="132" t="s">
        <v>64</v>
      </c>
      <c r="C30" s="133">
        <f t="shared" si="1"/>
        <v>0</v>
      </c>
      <c r="D30" s="146">
        <v>0</v>
      </c>
      <c r="E30" s="121">
        <v>0</v>
      </c>
      <c r="F30" s="134"/>
      <c r="G30" s="122"/>
    </row>
    <row r="31" spans="1:7" ht="15" x14ac:dyDescent="0.25">
      <c r="A31" s="2"/>
      <c r="B31" s="2" t="s">
        <v>42</v>
      </c>
      <c r="C31" s="97">
        <f t="shared" si="1"/>
        <v>1181825.8399999999</v>
      </c>
      <c r="D31" s="144">
        <v>478417.1</v>
      </c>
      <c r="E31" s="112">
        <v>1660242.94</v>
      </c>
      <c r="F31" s="43"/>
    </row>
    <row r="32" spans="1:7" ht="15" x14ac:dyDescent="0.25">
      <c r="A32" s="2"/>
      <c r="B32" s="2" t="s">
        <v>51</v>
      </c>
      <c r="C32" s="97">
        <f t="shared" si="1"/>
        <v>29473.190000000002</v>
      </c>
      <c r="D32" s="144">
        <v>263047.14</v>
      </c>
      <c r="E32" s="112">
        <v>292520.33</v>
      </c>
      <c r="F32" s="43">
        <v>94.4</v>
      </c>
    </row>
    <row r="33" spans="1:10" ht="15" x14ac:dyDescent="0.25">
      <c r="A33" s="2"/>
      <c r="B33" s="2" t="s">
        <v>24</v>
      </c>
      <c r="C33" s="97">
        <f t="shared" si="1"/>
        <v>77339.299999999988</v>
      </c>
      <c r="D33" s="144">
        <v>334783.86</v>
      </c>
      <c r="E33" s="112">
        <v>412123.16</v>
      </c>
      <c r="F33" s="43">
        <v>137.4</v>
      </c>
    </row>
    <row r="34" spans="1:10" ht="15" x14ac:dyDescent="0.25">
      <c r="A34" s="2"/>
      <c r="B34" s="2" t="s">
        <v>52</v>
      </c>
      <c r="C34" s="97">
        <f t="shared" si="1"/>
        <v>47396</v>
      </c>
      <c r="D34" s="144">
        <v>175331</v>
      </c>
      <c r="E34" s="112">
        <v>222727</v>
      </c>
      <c r="F34" s="43">
        <v>222.7</v>
      </c>
    </row>
    <row r="35" spans="1:10" s="71" customFormat="1" ht="15.75" x14ac:dyDescent="0.25">
      <c r="A35" s="67" t="s">
        <v>82</v>
      </c>
      <c r="B35" s="67"/>
      <c r="C35" s="94">
        <f>E35-D35</f>
        <v>1379312.93</v>
      </c>
      <c r="D35" s="145">
        <f>D23+D24+D25+D26+D27+D29+D28+D30+D31+D32+D33+D34</f>
        <v>1465171.05</v>
      </c>
      <c r="E35" s="113">
        <f>E23+E24+E25+E26+E27+E29+E28+E30+E31+E32+E33+E34</f>
        <v>2844483.98</v>
      </c>
      <c r="F35" s="85"/>
    </row>
    <row r="36" spans="1:10" s="71" customFormat="1" ht="15.75" x14ac:dyDescent="0.25">
      <c r="A36" s="67"/>
      <c r="B36" s="67"/>
      <c r="C36" s="94"/>
      <c r="D36" s="145"/>
      <c r="E36" s="113"/>
      <c r="F36" s="85"/>
      <c r="H36" s="120"/>
      <c r="I36" s="120"/>
      <c r="J36" s="120"/>
    </row>
    <row r="37" spans="1:10" ht="15" x14ac:dyDescent="0.25">
      <c r="A37" s="2"/>
      <c r="B37" s="2"/>
      <c r="C37" s="96"/>
      <c r="D37" s="138" t="s">
        <v>58</v>
      </c>
      <c r="E37" s="107" t="s">
        <v>58</v>
      </c>
      <c r="F37" s="22" t="s">
        <v>32</v>
      </c>
      <c r="H37" s="121"/>
      <c r="I37" s="122"/>
      <c r="J37" s="122"/>
    </row>
    <row r="38" spans="1:10" ht="15" x14ac:dyDescent="0.25">
      <c r="A38" s="5" t="s">
        <v>101</v>
      </c>
      <c r="C38" s="98" t="s">
        <v>55</v>
      </c>
      <c r="D38" s="139">
        <v>43769</v>
      </c>
      <c r="E38" s="41">
        <v>43799</v>
      </c>
      <c r="F38" s="24" t="s">
        <v>33</v>
      </c>
      <c r="H38" s="121"/>
      <c r="I38" s="122"/>
      <c r="J38" s="122"/>
    </row>
    <row r="39" spans="1:10" ht="15" x14ac:dyDescent="0.25">
      <c r="A39" s="5"/>
      <c r="B39" s="2" t="s">
        <v>99</v>
      </c>
      <c r="C39" s="95">
        <f>E39-D39</f>
        <v>17081.990000000005</v>
      </c>
      <c r="D39" s="147">
        <v>97936.31</v>
      </c>
      <c r="E39" s="104">
        <v>115018.3</v>
      </c>
      <c r="F39" s="24" t="s">
        <v>119</v>
      </c>
      <c r="H39" s="121"/>
      <c r="I39" s="122"/>
      <c r="J39" s="122"/>
    </row>
    <row r="40" spans="1:10" ht="15" x14ac:dyDescent="0.25">
      <c r="A40" s="5"/>
      <c r="B40" s="2" t="s">
        <v>110</v>
      </c>
      <c r="C40" s="95">
        <f>E40-D40</f>
        <v>0</v>
      </c>
      <c r="D40" s="147">
        <v>3000</v>
      </c>
      <c r="E40" s="104">
        <v>3000</v>
      </c>
      <c r="F40" s="136"/>
      <c r="H40" s="121"/>
      <c r="I40" s="122"/>
      <c r="J40" s="122"/>
    </row>
    <row r="41" spans="1:10" s="71" customFormat="1" ht="15.75" x14ac:dyDescent="0.25">
      <c r="A41" s="67" t="s">
        <v>100</v>
      </c>
      <c r="B41" s="67"/>
      <c r="C41" s="94">
        <f>E41-D41</f>
        <v>17081.990000000005</v>
      </c>
      <c r="D41" s="148">
        <f>D39+D40</f>
        <v>100936.31</v>
      </c>
      <c r="E41" s="114">
        <f>E39+E40</f>
        <v>118018.3</v>
      </c>
      <c r="F41" s="74"/>
      <c r="H41" s="121"/>
      <c r="I41" s="120"/>
      <c r="J41" s="120"/>
    </row>
    <row r="42" spans="1:10" ht="15" x14ac:dyDescent="0.25">
      <c r="A42" s="5"/>
      <c r="B42" s="2"/>
      <c r="C42" s="98"/>
      <c r="D42" s="139"/>
      <c r="E42" s="41"/>
      <c r="F42" s="24"/>
      <c r="H42" s="121"/>
      <c r="I42" s="122"/>
      <c r="J42" s="122"/>
    </row>
    <row r="43" spans="1:10" ht="15" x14ac:dyDescent="0.25">
      <c r="A43" s="5" t="s">
        <v>20</v>
      </c>
      <c r="B43" s="2"/>
      <c r="C43" s="98"/>
      <c r="D43" s="139"/>
      <c r="E43" s="41"/>
      <c r="F43" s="24"/>
      <c r="H43" s="121"/>
      <c r="I43" s="122"/>
      <c r="J43" s="122"/>
    </row>
    <row r="44" spans="1:10" ht="15" x14ac:dyDescent="0.25">
      <c r="A44" s="2"/>
      <c r="B44" s="2" t="s">
        <v>53</v>
      </c>
      <c r="C44" s="97">
        <f>E44-D44</f>
        <v>10642.24000000002</v>
      </c>
      <c r="D44" s="144">
        <v>141325.79999999999</v>
      </c>
      <c r="E44" s="112">
        <v>151968.04</v>
      </c>
      <c r="F44" s="77">
        <v>101.3</v>
      </c>
      <c r="H44" s="121"/>
      <c r="I44" s="122"/>
      <c r="J44" s="122"/>
    </row>
    <row r="45" spans="1:10" ht="15" x14ac:dyDescent="0.25">
      <c r="A45" s="2"/>
      <c r="B45" s="2" t="s">
        <v>105</v>
      </c>
      <c r="C45" s="97">
        <f>E45-D45</f>
        <v>0</v>
      </c>
      <c r="D45" s="144">
        <v>0</v>
      </c>
      <c r="E45" s="112">
        <v>0</v>
      </c>
      <c r="F45" s="92"/>
      <c r="H45" s="121"/>
      <c r="I45" s="122"/>
      <c r="J45" s="122"/>
    </row>
    <row r="46" spans="1:10" s="71" customFormat="1" ht="15.75" x14ac:dyDescent="0.25">
      <c r="A46" s="67" t="s">
        <v>83</v>
      </c>
      <c r="B46" s="67"/>
      <c r="C46" s="97">
        <f>E46-D46</f>
        <v>10642.24000000002</v>
      </c>
      <c r="D46" s="148">
        <f>D44+D45</f>
        <v>141325.79999999999</v>
      </c>
      <c r="E46" s="114">
        <f>E44+E45</f>
        <v>151968.04</v>
      </c>
      <c r="F46" s="74"/>
      <c r="H46" s="121"/>
      <c r="I46" s="120"/>
      <c r="J46" s="120"/>
    </row>
    <row r="47" spans="1:10" ht="15" x14ac:dyDescent="0.25">
      <c r="A47" s="2"/>
      <c r="B47" s="2"/>
      <c r="C47" s="95"/>
      <c r="E47" s="115"/>
      <c r="F47" s="46"/>
      <c r="H47" s="121"/>
      <c r="I47" s="122"/>
      <c r="J47" s="122"/>
    </row>
    <row r="48" spans="1:10" ht="15" x14ac:dyDescent="0.25">
      <c r="A48" s="5" t="s">
        <v>21</v>
      </c>
      <c r="B48" s="2"/>
      <c r="C48" s="95"/>
      <c r="E48" s="115"/>
      <c r="F48" s="46"/>
      <c r="H48" s="121"/>
      <c r="I48" s="122"/>
      <c r="J48" s="122"/>
    </row>
    <row r="49" spans="1:10" ht="15" x14ac:dyDescent="0.25">
      <c r="A49" s="2"/>
      <c r="B49" s="2" t="s">
        <v>43</v>
      </c>
      <c r="C49" s="97">
        <f>E49-D49</f>
        <v>96342</v>
      </c>
      <c r="D49" s="144">
        <v>926126</v>
      </c>
      <c r="E49" s="112">
        <v>1022468</v>
      </c>
      <c r="F49" s="45">
        <v>107.6</v>
      </c>
      <c r="H49" s="121"/>
      <c r="I49" s="122"/>
      <c r="J49" s="122"/>
    </row>
    <row r="50" spans="1:10" ht="15" x14ac:dyDescent="0.25">
      <c r="A50" s="2"/>
      <c r="B50" s="2" t="s">
        <v>108</v>
      </c>
      <c r="C50" s="97"/>
      <c r="D50" s="144">
        <v>25314</v>
      </c>
      <c r="E50" s="112">
        <v>25314</v>
      </c>
      <c r="F50" s="45"/>
      <c r="H50" s="121"/>
      <c r="I50" s="122"/>
      <c r="J50" s="122"/>
    </row>
    <row r="51" spans="1:10" s="3" customFormat="1" ht="15" x14ac:dyDescent="0.25">
      <c r="A51" s="2"/>
      <c r="B51" s="2" t="s">
        <v>25</v>
      </c>
      <c r="C51" s="97"/>
      <c r="D51" s="144"/>
      <c r="E51" s="112"/>
      <c r="F51" s="45"/>
      <c r="H51" s="121"/>
      <c r="I51" s="123"/>
      <c r="J51" s="123"/>
    </row>
    <row r="52" spans="1:10" s="3" customFormat="1" ht="15" x14ac:dyDescent="0.25">
      <c r="A52" s="2"/>
      <c r="B52" s="2" t="s">
        <v>28</v>
      </c>
      <c r="C52" s="97"/>
      <c r="D52" s="144"/>
      <c r="E52" s="112"/>
      <c r="F52" s="45"/>
      <c r="H52" s="121"/>
      <c r="I52" s="123"/>
      <c r="J52" s="123"/>
    </row>
    <row r="53" spans="1:10" s="3" customFormat="1" ht="15" x14ac:dyDescent="0.25">
      <c r="A53" s="2"/>
      <c r="B53" s="2" t="s">
        <v>54</v>
      </c>
      <c r="C53" s="97">
        <f>E53-D53</f>
        <v>130068.51000000001</v>
      </c>
      <c r="D53" s="144">
        <v>1515237.58</v>
      </c>
      <c r="E53" s="112">
        <v>1645306.09</v>
      </c>
      <c r="F53" s="45">
        <v>99.8</v>
      </c>
      <c r="H53" s="124"/>
      <c r="I53" s="123"/>
      <c r="J53" s="123"/>
    </row>
    <row r="54" spans="1:10" s="3" customFormat="1" ht="15" x14ac:dyDescent="0.25">
      <c r="A54" s="2"/>
      <c r="B54" s="2" t="s">
        <v>59</v>
      </c>
      <c r="C54" s="97">
        <f>E54-D54</f>
        <v>941.60000000000036</v>
      </c>
      <c r="D54" s="144">
        <v>6466</v>
      </c>
      <c r="E54" s="112">
        <v>7407.6</v>
      </c>
      <c r="F54" s="45">
        <v>49.4</v>
      </c>
      <c r="H54" s="121"/>
      <c r="I54" s="123"/>
      <c r="J54" s="123"/>
    </row>
    <row r="55" spans="1:10" s="3" customFormat="1" ht="15" x14ac:dyDescent="0.25">
      <c r="A55" s="2"/>
      <c r="B55" s="2" t="s">
        <v>74</v>
      </c>
      <c r="C55" s="97">
        <f>E55-D55</f>
        <v>0</v>
      </c>
      <c r="D55" s="144">
        <v>331222</v>
      </c>
      <c r="E55" s="112">
        <v>331222</v>
      </c>
      <c r="F55" s="45">
        <v>110.4</v>
      </c>
      <c r="H55" s="121"/>
      <c r="I55" s="123"/>
      <c r="J55" s="123"/>
    </row>
    <row r="56" spans="1:10" s="71" customFormat="1" ht="15.75" x14ac:dyDescent="0.25">
      <c r="A56" s="67" t="s">
        <v>84</v>
      </c>
      <c r="B56" s="67"/>
      <c r="C56" s="94">
        <f>E56-D56</f>
        <v>227352.11000000034</v>
      </c>
      <c r="D56" s="145">
        <f>D53+D54+D55+D49+D50</f>
        <v>2804365.58</v>
      </c>
      <c r="E56" s="113">
        <f>E53+E54+E55+E49+E50</f>
        <v>3031717.6900000004</v>
      </c>
      <c r="F56" s="75"/>
      <c r="H56" s="121"/>
      <c r="I56" s="120"/>
      <c r="J56" s="120"/>
    </row>
    <row r="57" spans="1:10" s="3" customFormat="1" ht="15" x14ac:dyDescent="0.25">
      <c r="A57" s="2"/>
      <c r="B57" s="2"/>
      <c r="C57" s="95"/>
      <c r="D57" s="144"/>
      <c r="E57" s="112"/>
      <c r="F57" s="45"/>
      <c r="H57" s="121"/>
      <c r="I57" s="123"/>
      <c r="J57" s="123"/>
    </row>
    <row r="58" spans="1:10" s="52" customFormat="1" ht="15.75" x14ac:dyDescent="0.25">
      <c r="A58" s="49"/>
      <c r="B58" s="50" t="s">
        <v>69</v>
      </c>
      <c r="C58" s="99">
        <f>E58-D58</f>
        <v>1859372.8899999997</v>
      </c>
      <c r="D58" s="150">
        <f>D8+D19+D35+D41+D46+D56</f>
        <v>5208278.5500000007</v>
      </c>
      <c r="E58" s="116">
        <f>E8+E19+E35+E41+E46+E56</f>
        <v>7067651.4400000004</v>
      </c>
      <c r="F58" s="51">
        <v>107.7</v>
      </c>
      <c r="H58" s="121"/>
      <c r="I58" s="125"/>
      <c r="J58" s="125"/>
    </row>
    <row r="59" spans="1:10" ht="15" x14ac:dyDescent="0.25">
      <c r="A59" s="13"/>
      <c r="C59" s="100"/>
      <c r="D59" s="144"/>
      <c r="E59" s="112"/>
      <c r="F59" s="47"/>
      <c r="H59" s="122"/>
      <c r="I59" s="122"/>
      <c r="J59" s="122"/>
    </row>
    <row r="60" spans="1:10" s="8" customFormat="1" ht="15" x14ac:dyDescent="0.25">
      <c r="A60" s="12" t="s">
        <v>26</v>
      </c>
      <c r="B60" s="2"/>
      <c r="C60" s="98"/>
      <c r="D60" s="151"/>
      <c r="E60" s="117"/>
      <c r="F60" s="48"/>
      <c r="H60" s="126"/>
      <c r="I60" s="126"/>
      <c r="J60" s="126"/>
    </row>
    <row r="61" spans="1:10" s="8" customFormat="1" ht="15" x14ac:dyDescent="0.25">
      <c r="A61" s="12"/>
      <c r="B61" s="2" t="s">
        <v>71</v>
      </c>
      <c r="C61" s="95" t="s">
        <v>103</v>
      </c>
      <c r="D61" s="152">
        <v>0</v>
      </c>
      <c r="E61" s="37">
        <v>0</v>
      </c>
      <c r="F61" s="46">
        <v>0</v>
      </c>
      <c r="H61" s="126"/>
      <c r="I61" s="126"/>
      <c r="J61" s="126"/>
    </row>
    <row r="62" spans="1:10" ht="15" x14ac:dyDescent="0.25">
      <c r="A62" s="14"/>
      <c r="C62" s="96"/>
      <c r="E62" s="115"/>
      <c r="H62" s="122"/>
      <c r="I62" s="122"/>
      <c r="J62" s="122"/>
    </row>
    <row r="63" spans="1:10" s="14" customFormat="1" ht="15" x14ac:dyDescent="0.25">
      <c r="B63" s="14" t="s">
        <v>72</v>
      </c>
      <c r="C63" s="101"/>
      <c r="D63" s="153">
        <f>D58+D61</f>
        <v>5208278.5500000007</v>
      </c>
      <c r="E63" s="105">
        <f>E58+E61</f>
        <v>7067651.4400000004</v>
      </c>
      <c r="F63" s="58"/>
      <c r="H63" s="127"/>
      <c r="I63" s="127"/>
      <c r="J63" s="127"/>
    </row>
    <row r="64" spans="1:10" ht="15" x14ac:dyDescent="0.25">
      <c r="A64" s="14"/>
      <c r="E64" s="115"/>
      <c r="H64" s="122"/>
      <c r="I64" s="122"/>
      <c r="J64" s="122"/>
    </row>
    <row r="65" spans="2:10" x14ac:dyDescent="0.2">
      <c r="B65" s="15" t="s">
        <v>117</v>
      </c>
      <c r="C65" s="15"/>
      <c r="D65" s="154" t="s">
        <v>86</v>
      </c>
      <c r="E65" s="118" t="s">
        <v>86</v>
      </c>
      <c r="H65" s="122"/>
      <c r="I65" s="122"/>
      <c r="J65" s="122"/>
    </row>
    <row r="66" spans="2:10" ht="15" x14ac:dyDescent="0.25">
      <c r="B66" s="16"/>
      <c r="C66" s="84" t="s">
        <v>85</v>
      </c>
      <c r="D66" s="155">
        <v>43769</v>
      </c>
      <c r="E66" s="119">
        <v>43799</v>
      </c>
      <c r="H66" s="122"/>
      <c r="I66" s="122"/>
      <c r="J66" s="122"/>
    </row>
    <row r="67" spans="2:10" ht="15" x14ac:dyDescent="0.25">
      <c r="B67" s="17" t="s">
        <v>22</v>
      </c>
      <c r="C67" s="19">
        <f>E67-D67</f>
        <v>-1251153.6500000004</v>
      </c>
      <c r="D67" s="156">
        <v>7059611.04</v>
      </c>
      <c r="E67" s="128">
        <v>5808457.3899999997</v>
      </c>
      <c r="H67" s="122"/>
      <c r="I67" s="122"/>
      <c r="J67" s="122"/>
    </row>
    <row r="68" spans="2:10" ht="15" x14ac:dyDescent="0.25">
      <c r="B68" s="59" t="s">
        <v>75</v>
      </c>
      <c r="C68" s="89">
        <f>E68-D68</f>
        <v>23438.399999999907</v>
      </c>
      <c r="D68" s="157">
        <v>1071263.55</v>
      </c>
      <c r="E68" s="129">
        <v>1094701.95</v>
      </c>
    </row>
    <row r="69" spans="2:10" ht="15" x14ac:dyDescent="0.25">
      <c r="B69" s="57" t="s">
        <v>76</v>
      </c>
      <c r="C69" s="19">
        <f>E69-D69</f>
        <v>-1227715.25</v>
      </c>
      <c r="D69" s="158">
        <f>D67+D68</f>
        <v>8130874.5899999999</v>
      </c>
      <c r="E69" s="130">
        <f>E67+E68</f>
        <v>6903159.3399999999</v>
      </c>
    </row>
    <row r="70" spans="2:10" ht="15" x14ac:dyDescent="0.25">
      <c r="B70" s="17" t="s">
        <v>23</v>
      </c>
      <c r="C70" s="19">
        <f>E70-D70</f>
        <v>5822</v>
      </c>
      <c r="D70" s="159">
        <v>3972</v>
      </c>
      <c r="E70" s="131">
        <v>9794</v>
      </c>
    </row>
    <row r="71" spans="2:10" ht="15" x14ac:dyDescent="0.25">
      <c r="B71" s="17"/>
      <c r="C71" s="19"/>
      <c r="D71" s="160"/>
      <c r="E71" s="81"/>
    </row>
    <row r="72" spans="2:10" x14ac:dyDescent="0.2">
      <c r="E72" s="115"/>
    </row>
  </sheetData>
  <mergeCells count="1">
    <mergeCell ref="A1:F1"/>
  </mergeCells>
  <pageMargins left="0.61" right="0.27" top="0.38" bottom="0.7" header="0.17" footer="0.41"/>
  <pageSetup paperSize="9" orientation="landscape" copies="2" r:id="rId1"/>
  <headerFooter alignWithMargins="0">
    <oddFooter>&amp;Cstr. 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příjmy</vt:lpstr>
      <vt:lpstr>výdaje</vt:lpstr>
      <vt:lpstr>List1</vt:lpstr>
    </vt:vector>
  </TitlesOfParts>
  <Company>Obecní úřad  Ždírec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Ždírec</dc:creator>
  <cp:lastModifiedBy>GreyHound</cp:lastModifiedBy>
  <cp:lastPrinted>2019-12-13T09:12:17Z</cp:lastPrinted>
  <dcterms:created xsi:type="dcterms:W3CDTF">2003-05-20T06:48:53Z</dcterms:created>
  <dcterms:modified xsi:type="dcterms:W3CDTF">2019-12-13T09:12:21Z</dcterms:modified>
</cp:coreProperties>
</file>