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12120" windowHeight="8640" activeTab="1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<sst xmlns="http://schemas.openxmlformats.org/spreadsheetml/2006/main" count="142" uniqueCount="111">
  <si>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</si>
  <si>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</si>
  <si>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</si>
  <si>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</si>
  <si>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</si>
  <si>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</si>
  <si>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</si>
  <si>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</si>
  <si>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</si>
  <si>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</si>
  <si>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</si>
  <si>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</si>
  <si>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</si>
  <si>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</si>
  <si>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</si>
  <si>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</si>
  <si>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</si>
  <si>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</si>
  <si>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</si>
  <si>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</si>
  <si>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</si>
  <si>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</si>
  <si>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</si>
  <si>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</si>
  <si>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</si>
  <si>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</si>
  <si>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</si>
  <si>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</si>
  <si>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</si>
  <si>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</si>
  <si>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</si>
  <si>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</si>
  <si>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</si>
  <si>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</si>
  <si>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</si>
  <si>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</si>
  <si>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</si>
  <si>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</si>
  <si>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</si>
  <si>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</si>
  <si>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</si>
  <si>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</si>
  <si>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</si>
  <si>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</si>
  <si>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</si>
  <si>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</si>
  <si>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</si>
  <si>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</si>
  <si>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</si>
  <si>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</si>
  <si>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</si>
  <si>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</si>
  <si>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</si>
  <si>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</si>
  <si>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</si>
  <si>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</si>
  <si>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</si>
  <si>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</si>
  <si>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</si>
  <si>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</si>
  <si>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</si>
  <si>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</si>
  <si>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</si>
  <si>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</si>
  <si>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</si>
  <si>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</si>
  <si>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</si>
  <si>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</si>
  <si>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</si>
  <si>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</si>
  <si>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</si>
  <si>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</si>
  <si>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</si>
  <si>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</si>
  <si>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</si>
  <si>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</si>
  <si>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</si>
  <si>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</si>
  <si>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</si>
  <si>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</si>
  <si>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</si>
  <si>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</si>
  <si>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</si>
  <si>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</si>
  <si>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</si>
  <si>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</si>
  <si>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</si>
  <si>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</si>
  <si>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</si>
  <si>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</si>
  <si>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</si>
  <si>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</si>
  <si>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</si>
  <si>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</si>
  <si>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</si>
  <si>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</si>
  <si>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</si>
  <si>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z VPS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</si>
  <si>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</si>
  <si>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</si>
  <si>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</si>
  <si>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</si>
  <si>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</si>
  <si>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Neinv. Přijaté transfery od krajů</t>
  </si>
  <si>
    <t>Ost. zál. kult., círk.,sděl. prostředků</t>
  </si>
  <si>
    <t>-</t>
  </si>
  <si>
    <t>Odvádění a čistění odpadních vod, nak. s kal</t>
  </si>
  <si>
    <t>Krizová opatření</t>
  </si>
  <si>
    <t>Rozbor hospodaření obce Ždírec ke dni 30.04.2019</t>
  </si>
  <si>
    <t>Stav k 30.04.2019</t>
  </si>
  <si>
    <t>20,8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</si>
</sst>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  <numFmt numFmtId="170" formatCode="[$-405]d\.\ mmmm\ yyyy"/>
    <numFmt numFmtId="171" formatCode="[$-405]dddd\ d\.\ mmmm\ yyyy"/>
  </numFmts>
  <fonts count="123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2"/>
      <color indexed="10"/>
      <name val="Times New Roman"/>
      <family val="1"/>
    </font>
    <font>
      <b/>
      <i/>
      <sz val="12"/>
      <color indexed="10"/>
      <name val="Times New Roman CE"/>
      <family val="1"/>
    </font>
    <font>
      <b/>
      <sz val="10"/>
      <color indexed="10"/>
      <name val="Arial CE"/>
      <family val="0"/>
    </font>
    <font>
      <sz val="11"/>
      <color indexed="8"/>
      <name val="Arial CE"/>
      <family val="2"/>
    </font>
    <font>
      <b/>
      <sz val="10"/>
      <color indexed="62"/>
      <name val="Arial CE"/>
      <family val="0"/>
    </font>
    <font>
      <sz val="11"/>
      <color indexed="50"/>
      <name val="Arial CE"/>
      <family val="2"/>
    </font>
    <font>
      <sz val="11"/>
      <color indexed="62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1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2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"/>
      <family val="2"/>
    </font>
    <font>
      <sz val="10"/>
      <color indexed="62"/>
      <name val="Times New Roman CE"/>
      <family val="1"/>
    </font>
    <font>
      <b/>
      <sz val="11"/>
      <color indexed="62"/>
      <name val="Arial CE"/>
      <family val="2"/>
    </font>
    <font>
      <u val="singleAccounting"/>
      <sz val="16"/>
      <color indexed="62"/>
      <name val="Arial CE"/>
      <family val="2"/>
    </font>
    <font>
      <b/>
      <i/>
      <sz val="12"/>
      <color indexed="62"/>
      <name val="Times New Roman"/>
      <family val="1"/>
    </font>
    <font>
      <b/>
      <i/>
      <sz val="12"/>
      <color indexed="62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b/>
      <i/>
      <sz val="12"/>
      <color rgb="FFFF0000"/>
      <name val="Times New Roman"/>
      <family val="1"/>
    </font>
    <font>
      <b/>
      <i/>
      <sz val="12"/>
      <color rgb="FFFF0000"/>
      <name val="Times New Roman CE"/>
      <family val="1"/>
    </font>
    <font>
      <b/>
      <sz val="10"/>
      <color rgb="FFFF0000"/>
      <name val="Arial CE"/>
      <family val="0"/>
    </font>
    <font>
      <sz val="11"/>
      <color theme="1"/>
      <name val="Arial CE"/>
      <family val="2"/>
    </font>
    <font>
      <b/>
      <sz val="10"/>
      <color theme="3" tint="0.39998000860214233"/>
      <name val="Arial CE"/>
      <family val="0"/>
    </font>
    <font>
      <sz val="11"/>
      <color rgb="FF92D050"/>
      <name val="Arial CE"/>
      <family val="2"/>
    </font>
    <font>
      <sz val="11"/>
      <color theme="4"/>
      <name val="Arial CE"/>
      <family val="2"/>
    </font>
    <font>
      <b/>
      <sz val="11"/>
      <color rgb="FFFF0000"/>
      <name val="Arial CE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FF000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Times New Roman CE"/>
      <family val="1"/>
    </font>
    <font>
      <sz val="10"/>
      <color theme="4"/>
      <name val="Arial"/>
      <family val="2"/>
    </font>
    <font>
      <b/>
      <i/>
      <sz val="12"/>
      <color theme="4"/>
      <name val="Arial"/>
      <family val="2"/>
    </font>
    <font>
      <b/>
      <i/>
      <sz val="12"/>
      <color theme="4"/>
      <name val="Arial CE"/>
      <family val="2"/>
    </font>
    <font>
      <sz val="10"/>
      <color theme="4"/>
      <name val="Arial CE"/>
      <family val="2"/>
    </font>
    <font>
      <b/>
      <sz val="10"/>
      <color theme="4"/>
      <name val="Arial"/>
      <family val="2"/>
    </font>
    <font>
      <sz val="10"/>
      <color theme="4"/>
      <name val="Times New Roman CE"/>
      <family val="1"/>
    </font>
    <font>
      <b/>
      <sz val="11"/>
      <color theme="4"/>
      <name val="Arial CE"/>
      <family val="2"/>
    </font>
    <font>
      <b/>
      <sz val="10"/>
      <color theme="4"/>
      <name val="Arial CE"/>
      <family val="2"/>
    </font>
    <font>
      <u val="singleAccounting"/>
      <sz val="16"/>
      <color theme="4"/>
      <name val="Arial CE"/>
      <family val="2"/>
    </font>
    <font>
      <b/>
      <i/>
      <sz val="12"/>
      <color theme="4"/>
      <name val="Times New Roman"/>
      <family val="1"/>
    </font>
    <font>
      <b/>
      <i/>
      <sz val="12"/>
      <color theme="4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64" fontId="7" fillId="0" borderId="0" xfId="38" applyNumberFormat="1" applyFont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38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4" fontId="3" fillId="33" borderId="12" xfId="38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10" fillId="33" borderId="12" xfId="0" applyNumberFormat="1" applyFont="1" applyFill="1" applyBorder="1" applyAlignment="1">
      <alignment horizontal="right"/>
    </xf>
    <xf numFmtId="164" fontId="14" fillId="0" borderId="0" xfId="38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9" fillId="0" borderId="0" xfId="0" applyNumberFormat="1" applyFont="1" applyAlignment="1">
      <alignment horizontal="right"/>
    </xf>
    <xf numFmtId="44" fontId="90" fillId="0" borderId="0" xfId="0" applyNumberFormat="1" applyFont="1" applyFill="1" applyAlignment="1">
      <alignment horizontal="center" vertical="center"/>
    </xf>
    <xf numFmtId="44" fontId="91" fillId="0" borderId="0" xfId="0" applyNumberFormat="1" applyFont="1" applyAlignment="1">
      <alignment/>
    </xf>
    <xf numFmtId="0" fontId="92" fillId="0" borderId="0" xfId="0" applyFont="1" applyAlignment="1">
      <alignment/>
    </xf>
    <xf numFmtId="44" fontId="92" fillId="0" borderId="0" xfId="0" applyNumberFormat="1" applyFont="1" applyAlignment="1">
      <alignment/>
    </xf>
    <xf numFmtId="44" fontId="91" fillId="0" borderId="0" xfId="0" applyNumberFormat="1" applyFont="1" applyAlignment="1">
      <alignment horizontal="center"/>
    </xf>
    <xf numFmtId="14" fontId="92" fillId="0" borderId="0" xfId="0" applyNumberFormat="1" applyFont="1" applyAlignment="1">
      <alignment horizontal="center"/>
    </xf>
    <xf numFmtId="49" fontId="16" fillId="33" borderId="11" xfId="0" applyNumberFormat="1" applyFont="1" applyFill="1" applyBorder="1" applyAlignment="1">
      <alignment horizontal="right"/>
    </xf>
    <xf numFmtId="164" fontId="16" fillId="33" borderId="12" xfId="38" applyNumberFormat="1" applyFont="1" applyFill="1" applyBorder="1" applyAlignment="1">
      <alignment horizontal="right"/>
    </xf>
    <xf numFmtId="0" fontId="93" fillId="0" borderId="0" xfId="0" applyFont="1" applyAlignment="1">
      <alignment/>
    </xf>
    <xf numFmtId="164" fontId="16" fillId="23" borderId="12" xfId="38" applyNumberFormat="1" applyFont="1" applyFill="1" applyBorder="1" applyAlignment="1">
      <alignment horizontal="right"/>
    </xf>
    <xf numFmtId="164" fontId="0" fillId="23" borderId="0" xfId="38" applyNumberFormat="1" applyFont="1" applyFill="1" applyAlignment="1">
      <alignment horizontal="right"/>
    </xf>
    <xf numFmtId="164" fontId="18" fillId="23" borderId="0" xfId="0" applyNumberFormat="1" applyFont="1" applyFill="1" applyBorder="1" applyAlignment="1">
      <alignment horizontal="right"/>
    </xf>
    <xf numFmtId="0" fontId="5" fillId="23" borderId="0" xfId="0" applyFont="1" applyFill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164" fontId="96" fillId="23" borderId="12" xfId="0" applyNumberFormat="1" applyFont="1" applyFill="1" applyBorder="1" applyAlignment="1">
      <alignment horizontal="right"/>
    </xf>
    <xf numFmtId="0" fontId="97" fillId="0" borderId="0" xfId="0" applyFont="1" applyAlignment="1">
      <alignment/>
    </xf>
    <xf numFmtId="0" fontId="94" fillId="0" borderId="0" xfId="0" applyFont="1" applyAlignment="1">
      <alignment/>
    </xf>
    <xf numFmtId="0" fontId="98" fillId="0" borderId="0" xfId="0" applyFont="1" applyAlignment="1">
      <alignment/>
    </xf>
    <xf numFmtId="44" fontId="98" fillId="0" borderId="0" xfId="0" applyNumberFormat="1" applyFont="1" applyAlignment="1">
      <alignment/>
    </xf>
    <xf numFmtId="164" fontId="98" fillId="33" borderId="12" xfId="0" applyNumberFormat="1" applyFont="1" applyFill="1" applyBorder="1" applyAlignment="1">
      <alignment horizontal="right"/>
    </xf>
    <xf numFmtId="44" fontId="9" fillId="0" borderId="0" xfId="38" applyFont="1" applyAlignment="1">
      <alignment horizontal="right"/>
    </xf>
    <xf numFmtId="164" fontId="10" fillId="0" borderId="0" xfId="38" applyNumberFormat="1" applyFont="1" applyAlignment="1">
      <alignment horizontal="right"/>
    </xf>
    <xf numFmtId="44" fontId="9" fillId="0" borderId="13" xfId="38" applyFont="1" applyBorder="1" applyAlignment="1">
      <alignment horizontal="right"/>
    </xf>
    <xf numFmtId="44" fontId="2" fillId="0" borderId="13" xfId="38" applyNumberFormat="1" applyFont="1" applyBorder="1" applyAlignment="1">
      <alignment/>
    </xf>
    <xf numFmtId="44" fontId="93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4" fontId="19" fillId="0" borderId="0" xfId="0" applyNumberFormat="1" applyFont="1" applyAlignment="1">
      <alignment horizontal="left"/>
    </xf>
    <xf numFmtId="44" fontId="99" fillId="0" borderId="0" xfId="0" applyNumberFormat="1" applyFont="1" applyAlignment="1">
      <alignment/>
    </xf>
    <xf numFmtId="164" fontId="19" fillId="33" borderId="12" xfId="38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 horizontal="left"/>
    </xf>
    <xf numFmtId="44" fontId="100" fillId="0" borderId="0" xfId="0" applyNumberFormat="1" applyFont="1" applyAlignment="1">
      <alignment horizontal="left"/>
    </xf>
    <xf numFmtId="164" fontId="21" fillId="33" borderId="12" xfId="38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4" fontId="21" fillId="33" borderId="12" xfId="0" applyNumberFormat="1" applyFont="1" applyFill="1" applyBorder="1" applyAlignment="1">
      <alignment horizontal="right"/>
    </xf>
    <xf numFmtId="164" fontId="22" fillId="33" borderId="12" xfId="38" applyNumberFormat="1" applyFont="1" applyFill="1" applyBorder="1" applyAlignment="1">
      <alignment horizontal="right"/>
    </xf>
    <xf numFmtId="164" fontId="21" fillId="23" borderId="0" xfId="38" applyNumberFormat="1" applyFont="1" applyFill="1" applyAlignment="1">
      <alignment horizontal="right"/>
    </xf>
    <xf numFmtId="164" fontId="22" fillId="23" borderId="12" xfId="38" applyNumberFormat="1" applyFont="1" applyFill="1" applyBorder="1" applyAlignment="1">
      <alignment horizontal="right"/>
    </xf>
    <xf numFmtId="49" fontId="22" fillId="33" borderId="11" xfId="0" applyNumberFormat="1" applyFont="1" applyFill="1" applyBorder="1" applyAlignment="1">
      <alignment horizontal="right"/>
    </xf>
    <xf numFmtId="164" fontId="16" fillId="23" borderId="11" xfId="38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44" fontId="2" fillId="0" borderId="0" xfId="0" applyNumberFormat="1" applyFont="1" applyAlignment="1">
      <alignment horizontal="right"/>
    </xf>
    <xf numFmtId="44" fontId="9" fillId="0" borderId="0" xfId="38" applyNumberFormat="1" applyFont="1" applyAlignment="1">
      <alignment/>
    </xf>
    <xf numFmtId="44" fontId="101" fillId="0" borderId="0" xfId="38" applyFont="1" applyAlignment="1">
      <alignment/>
    </xf>
    <xf numFmtId="14" fontId="101" fillId="0" borderId="0" xfId="0" applyNumberFormat="1" applyFont="1" applyAlignment="1">
      <alignment horizontal="center"/>
    </xf>
    <xf numFmtId="164" fontId="23" fillId="0" borderId="0" xfId="38" applyNumberFormat="1" applyFont="1" applyAlignment="1">
      <alignment horizontal="right"/>
    </xf>
    <xf numFmtId="0" fontId="9" fillId="0" borderId="0" xfId="0" applyFont="1" applyAlignment="1">
      <alignment horizontal="center"/>
    </xf>
    <xf numFmtId="164" fontId="22" fillId="33" borderId="10" xfId="38" applyNumberFormat="1" applyFont="1" applyFill="1" applyBorder="1" applyAlignment="1">
      <alignment horizontal="right"/>
    </xf>
    <xf numFmtId="164" fontId="3" fillId="33" borderId="10" xfId="38" applyNumberFormat="1" applyFont="1" applyFill="1" applyBorder="1" applyAlignment="1">
      <alignment horizontal="right"/>
    </xf>
    <xf numFmtId="164" fontId="3" fillId="33" borderId="11" xfId="38" applyNumberFormat="1" applyFont="1" applyFill="1" applyBorder="1" applyAlignment="1">
      <alignment horizontal="right"/>
    </xf>
    <xf numFmtId="164" fontId="3" fillId="33" borderId="0" xfId="38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left"/>
    </xf>
    <xf numFmtId="164" fontId="102" fillId="33" borderId="12" xfId="38" applyNumberFormat="1" applyFont="1" applyFill="1" applyBorder="1" applyAlignment="1">
      <alignment horizontal="right"/>
    </xf>
    <xf numFmtId="44" fontId="103" fillId="0" borderId="0" xfId="38" applyFont="1" applyAlignment="1">
      <alignment/>
    </xf>
    <xf numFmtId="44" fontId="104" fillId="0" borderId="0" xfId="0" applyNumberFormat="1" applyFont="1" applyAlignment="1">
      <alignment/>
    </xf>
    <xf numFmtId="44" fontId="105" fillId="0" borderId="0" xfId="0" applyNumberFormat="1" applyFont="1" applyAlignment="1">
      <alignment/>
    </xf>
    <xf numFmtId="164" fontId="16" fillId="23" borderId="0" xfId="38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44" fontId="22" fillId="0" borderId="0" xfId="0" applyNumberFormat="1" applyFont="1" applyAlignment="1">
      <alignment horizontal="center" vertical="center"/>
    </xf>
    <xf numFmtId="44" fontId="1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9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/>
    </xf>
    <xf numFmtId="44" fontId="92" fillId="0" borderId="0" xfId="0" applyNumberFormat="1" applyFont="1" applyAlignment="1">
      <alignment horizontal="center"/>
    </xf>
    <xf numFmtId="44" fontId="106" fillId="0" borderId="0" xfId="0" applyNumberFormat="1" applyFont="1" applyAlignment="1">
      <alignment/>
    </xf>
    <xf numFmtId="0" fontId="10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14" fontId="107" fillId="0" borderId="0" xfId="0" applyNumberFormat="1" applyFont="1" applyAlignment="1">
      <alignment horizontal="center"/>
    </xf>
    <xf numFmtId="44" fontId="107" fillId="0" borderId="0" xfId="0" applyNumberFormat="1" applyFont="1" applyAlignment="1">
      <alignment horizontal="center" vertical="center"/>
    </xf>
    <xf numFmtId="44" fontId="108" fillId="0" borderId="0" xfId="0" applyNumberFormat="1" applyFont="1" applyAlignment="1">
      <alignment horizontal="center" vertical="center"/>
    </xf>
    <xf numFmtId="0" fontId="107" fillId="0" borderId="0" xfId="0" applyFont="1" applyAlignment="1">
      <alignment/>
    </xf>
    <xf numFmtId="44" fontId="107" fillId="0" borderId="0" xfId="0" applyNumberFormat="1" applyFont="1" applyAlignment="1">
      <alignment/>
    </xf>
    <xf numFmtId="44" fontId="108" fillId="0" borderId="0" xfId="0" applyNumberFormat="1" applyFont="1" applyAlignment="1">
      <alignment/>
    </xf>
    <xf numFmtId="44" fontId="109" fillId="0" borderId="0" xfId="0" applyNumberFormat="1" applyFont="1" applyAlignment="1">
      <alignment/>
    </xf>
    <xf numFmtId="0" fontId="91" fillId="0" borderId="0" xfId="0" applyFont="1" applyAlignment="1">
      <alignment/>
    </xf>
    <xf numFmtId="44" fontId="110" fillId="0" borderId="0" xfId="0" applyNumberFormat="1" applyFont="1" applyAlignment="1">
      <alignment/>
    </xf>
    <xf numFmtId="44" fontId="111" fillId="0" borderId="0" xfId="0" applyNumberFormat="1" applyFont="1" applyAlignment="1">
      <alignment/>
    </xf>
    <xf numFmtId="0" fontId="101" fillId="0" borderId="0" xfId="0" applyFont="1" applyAlignment="1">
      <alignment horizontal="center"/>
    </xf>
    <xf numFmtId="14" fontId="101" fillId="0" borderId="0" xfId="0" applyNumberFormat="1" applyFont="1" applyAlignment="1">
      <alignment horizontal="center"/>
    </xf>
    <xf numFmtId="0" fontId="21" fillId="0" borderId="0" xfId="0" applyFont="1" applyFill="1" applyAlignment="1">
      <alignment/>
    </xf>
    <xf numFmtId="44" fontId="10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4" fontId="92" fillId="0" borderId="0" xfId="0" applyNumberFormat="1" applyFont="1" applyFill="1" applyAlignment="1">
      <alignment horizontal="center"/>
    </xf>
    <xf numFmtId="0" fontId="9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44" fontId="101" fillId="0" borderId="0" xfId="38" applyNumberFormat="1" applyFont="1" applyFill="1" applyAlignment="1">
      <alignment/>
    </xf>
    <xf numFmtId="44" fontId="101" fillId="0" borderId="13" xfId="0" applyNumberFormat="1" applyFont="1" applyFill="1" applyBorder="1" applyAlignment="1">
      <alignment/>
    </xf>
    <xf numFmtId="44" fontId="101" fillId="0" borderId="0" xfId="0" applyNumberFormat="1" applyFont="1" applyFill="1" applyAlignment="1">
      <alignment/>
    </xf>
    <xf numFmtId="44" fontId="101" fillId="0" borderId="0" xfId="38" applyFont="1" applyFill="1" applyAlignment="1">
      <alignment/>
    </xf>
    <xf numFmtId="0" fontId="2" fillId="0" borderId="0" xfId="0" applyFont="1" applyFill="1" applyAlignment="1">
      <alignment/>
    </xf>
    <xf numFmtId="44" fontId="2" fillId="0" borderId="0" xfId="0" applyNumberFormat="1" applyFont="1" applyFill="1" applyAlignment="1">
      <alignment horizontal="center" vertical="center"/>
    </xf>
    <xf numFmtId="164" fontId="16" fillId="0" borderId="12" xfId="38" applyNumberFormat="1" applyFont="1" applyFill="1" applyBorder="1" applyAlignment="1">
      <alignment horizontal="right"/>
    </xf>
    <xf numFmtId="0" fontId="105" fillId="0" borderId="0" xfId="0" applyFont="1" applyAlignment="1">
      <alignment horizontal="center"/>
    </xf>
    <xf numFmtId="14" fontId="105" fillId="0" borderId="0" xfId="0" applyNumberFormat="1" applyFont="1" applyAlignment="1">
      <alignment horizontal="center"/>
    </xf>
    <xf numFmtId="14" fontId="112" fillId="0" borderId="0" xfId="0" applyNumberFormat="1" applyFont="1" applyAlignment="1">
      <alignment horizontal="center"/>
    </xf>
    <xf numFmtId="44" fontId="112" fillId="0" borderId="0" xfId="0" applyNumberFormat="1" applyFont="1" applyAlignment="1">
      <alignment horizontal="center" vertical="center"/>
    </xf>
    <xf numFmtId="44" fontId="113" fillId="0" borderId="0" xfId="0" applyNumberFormat="1" applyFont="1" applyAlignment="1">
      <alignment horizontal="center" vertical="center"/>
    </xf>
    <xf numFmtId="0" fontId="112" fillId="0" borderId="0" xfId="0" applyFont="1" applyAlignment="1">
      <alignment/>
    </xf>
    <xf numFmtId="44" fontId="112" fillId="0" borderId="0" xfId="0" applyNumberFormat="1" applyFont="1" applyAlignment="1">
      <alignment/>
    </xf>
    <xf numFmtId="44" fontId="113" fillId="0" borderId="0" xfId="0" applyNumberFormat="1" applyFont="1" applyAlignment="1">
      <alignment/>
    </xf>
    <xf numFmtId="44" fontId="112" fillId="0" borderId="0" xfId="0" applyNumberFormat="1" applyFont="1" applyFill="1" applyAlignment="1">
      <alignment/>
    </xf>
    <xf numFmtId="44" fontId="105" fillId="0" borderId="0" xfId="0" applyNumberFormat="1" applyFont="1" applyAlignment="1">
      <alignment horizontal="center"/>
    </xf>
    <xf numFmtId="44" fontId="114" fillId="0" borderId="0" xfId="0" applyNumberFormat="1" applyFont="1" applyAlignment="1">
      <alignment/>
    </xf>
    <xf numFmtId="0" fontId="115" fillId="0" borderId="0" xfId="0" applyFont="1" applyAlignment="1">
      <alignment/>
    </xf>
    <xf numFmtId="44" fontId="116" fillId="0" borderId="0" xfId="0" applyNumberFormat="1" applyFont="1" applyAlignment="1">
      <alignment/>
    </xf>
    <xf numFmtId="44" fontId="117" fillId="0" borderId="0" xfId="0" applyNumberFormat="1" applyFont="1" applyAlignment="1">
      <alignment/>
    </xf>
    <xf numFmtId="44" fontId="115" fillId="0" borderId="0" xfId="0" applyNumberFormat="1" applyFont="1" applyAlignment="1">
      <alignment/>
    </xf>
    <xf numFmtId="44" fontId="118" fillId="0" borderId="0" xfId="0" applyNumberFormat="1" applyFont="1" applyAlignment="1">
      <alignment/>
    </xf>
    <xf numFmtId="0" fontId="119" fillId="0" borderId="0" xfId="0" applyFont="1" applyAlignment="1">
      <alignment horizontal="center"/>
    </xf>
    <xf numFmtId="14" fontId="119" fillId="0" borderId="0" xfId="0" applyNumberFormat="1" applyFont="1" applyAlignment="1">
      <alignment horizontal="center"/>
    </xf>
    <xf numFmtId="44" fontId="119" fillId="0" borderId="0" xfId="38" applyNumberFormat="1" applyFont="1" applyFill="1" applyAlignment="1">
      <alignment/>
    </xf>
    <xf numFmtId="44" fontId="119" fillId="0" borderId="13" xfId="0" applyNumberFormat="1" applyFont="1" applyFill="1" applyBorder="1" applyAlignment="1">
      <alignment/>
    </xf>
    <xf numFmtId="44" fontId="119" fillId="0" borderId="0" xfId="0" applyNumberFormat="1" applyFont="1" applyFill="1" applyAlignment="1">
      <alignment/>
    </xf>
    <xf numFmtId="44" fontId="119" fillId="0" borderId="0" xfId="38" applyFont="1" applyFill="1" applyAlignment="1">
      <alignment/>
    </xf>
    <xf numFmtId="44" fontId="120" fillId="0" borderId="0" xfId="0" applyNumberFormat="1" applyFont="1" applyFill="1" applyAlignment="1">
      <alignment horizontal="center" vertical="center"/>
    </xf>
    <xf numFmtId="44" fontId="115" fillId="0" borderId="0" xfId="0" applyNumberFormat="1" applyFont="1" applyAlignment="1">
      <alignment horizontal="center"/>
    </xf>
    <xf numFmtId="0" fontId="105" fillId="0" borderId="0" xfId="0" applyFont="1" applyAlignment="1">
      <alignment/>
    </xf>
    <xf numFmtId="44" fontId="121" fillId="0" borderId="0" xfId="0" applyNumberFormat="1" applyFont="1" applyAlignment="1">
      <alignment/>
    </xf>
    <xf numFmtId="44" fontId="122" fillId="0" borderId="0" xfId="0" applyNumberFormat="1" applyFont="1" applyAlignment="1">
      <alignment horizontal="left"/>
    </xf>
    <xf numFmtId="0" fontId="119" fillId="0" borderId="0" xfId="0" applyFont="1" applyAlignment="1">
      <alignment horizontal="center"/>
    </xf>
    <xf numFmtId="14" fontId="119" fillId="0" borderId="0" xfId="0" applyNumberFormat="1" applyFont="1" applyAlignment="1">
      <alignment horizontal="center"/>
    </xf>
    <xf numFmtId="44" fontId="119" fillId="0" borderId="0" xfId="38" applyFont="1" applyFill="1" applyAlignment="1">
      <alignment/>
    </xf>
    <xf numFmtId="44" fontId="119" fillId="0" borderId="13" xfId="0" applyNumberFormat="1" applyFont="1" applyFill="1" applyBorder="1" applyAlignment="1">
      <alignment/>
    </xf>
    <xf numFmtId="44" fontId="119" fillId="0" borderId="0" xfId="0" applyNumberFormat="1" applyFont="1" applyFill="1" applyAlignment="1">
      <alignment/>
    </xf>
    <xf numFmtId="4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29">
      <selection activeCell="H81" sqref="H81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4.75390625" style="2" bestFit="1" customWidth="1"/>
    <col min="5" max="5" width="17.875" style="61" customWidth="1"/>
    <col min="6" max="6" width="17.875" style="37" hidden="1" customWidth="1"/>
    <col min="7" max="7" width="17.875" style="37" customWidth="1"/>
    <col min="8" max="8" width="8.25390625" style="10" bestFit="1" customWidth="1"/>
    <col min="10" max="10" width="17.00390625" style="0" customWidth="1"/>
  </cols>
  <sheetData>
    <row r="1" spans="1:8" ht="24.75">
      <c r="A1" s="170" t="s">
        <v>108</v>
      </c>
      <c r="B1" s="170"/>
      <c r="C1" s="170"/>
      <c r="D1" s="170"/>
      <c r="E1" s="170"/>
      <c r="F1" s="170"/>
      <c r="G1" s="170"/>
      <c r="H1" s="170"/>
    </row>
    <row r="2" spans="1:8" ht="13.5" customHeight="1">
      <c r="A2" s="9"/>
      <c r="B2" s="9"/>
      <c r="C2" s="9"/>
      <c r="D2" s="9"/>
      <c r="E2" s="160"/>
      <c r="F2" s="36"/>
      <c r="G2" s="36"/>
      <c r="H2" s="9"/>
    </row>
    <row r="3" spans="3:8" ht="17.25" customHeight="1">
      <c r="C3" s="20" t="s">
        <v>56</v>
      </c>
      <c r="D3" s="20"/>
      <c r="E3" s="161" t="s">
        <v>59</v>
      </c>
      <c r="F3" s="40" t="s">
        <v>59</v>
      </c>
      <c r="G3" s="40" t="s">
        <v>59</v>
      </c>
      <c r="H3" s="22" t="s">
        <v>32</v>
      </c>
    </row>
    <row r="4" spans="1:8" s="3" customFormat="1" ht="15">
      <c r="A4" s="12" t="s">
        <v>0</v>
      </c>
      <c r="C4" s="21" t="s">
        <v>66</v>
      </c>
      <c r="D4" s="21" t="s">
        <v>56</v>
      </c>
      <c r="E4" s="139">
        <v>43555</v>
      </c>
      <c r="F4" s="41">
        <v>42123</v>
      </c>
      <c r="G4" s="41">
        <v>43585</v>
      </c>
      <c r="H4" s="24" t="s">
        <v>33</v>
      </c>
    </row>
    <row r="5" spans="1:8" s="3" customFormat="1" ht="15">
      <c r="A5" s="23" t="s">
        <v>1</v>
      </c>
      <c r="B5" s="2"/>
      <c r="D5" s="99"/>
      <c r="E5" s="162"/>
      <c r="F5" s="38"/>
      <c r="G5" s="38"/>
      <c r="H5" s="33"/>
    </row>
    <row r="6" spans="1:8" s="3" customFormat="1" ht="13.5" customHeight="1">
      <c r="A6" s="25"/>
      <c r="B6" s="4" t="s">
        <v>91</v>
      </c>
      <c r="C6" s="19">
        <f>F6-E6</f>
        <v>-39202.169999999984</v>
      </c>
      <c r="D6" s="100">
        <f>G6-E6</f>
        <v>99403.89000000001</v>
      </c>
      <c r="E6" s="94">
        <v>375565.13</v>
      </c>
      <c r="F6" s="39">
        <v>336362.96</v>
      </c>
      <c r="G6" s="39">
        <v>474969.02</v>
      </c>
      <c r="H6" s="26">
        <v>39.6</v>
      </c>
    </row>
    <row r="7" spans="1:8" s="3" customFormat="1" ht="13.5" customHeight="1">
      <c r="A7" s="27"/>
      <c r="B7" s="4" t="s">
        <v>92</v>
      </c>
      <c r="C7" s="19">
        <f>F7-E7</f>
        <v>-1452.83</v>
      </c>
      <c r="D7" s="100">
        <f aca="true" t="shared" si="0" ref="D7:D17">G7-E7</f>
        <v>0</v>
      </c>
      <c r="E7" s="94">
        <v>10106.89</v>
      </c>
      <c r="F7" s="39">
        <v>8654.06</v>
      </c>
      <c r="G7" s="39">
        <v>10106.89</v>
      </c>
      <c r="H7" s="26">
        <v>33.7</v>
      </c>
    </row>
    <row r="8" spans="1:8" s="3" customFormat="1" ht="13.5" customHeight="1">
      <c r="A8" s="27"/>
      <c r="B8" s="4" t="s">
        <v>93</v>
      </c>
      <c r="C8" s="19">
        <f>F8-E8</f>
        <v>-3783.640000000003</v>
      </c>
      <c r="D8" s="100">
        <f t="shared" si="0"/>
        <v>9022.619999999999</v>
      </c>
      <c r="E8" s="94">
        <v>30778.06</v>
      </c>
      <c r="F8" s="39">
        <v>26994.42</v>
      </c>
      <c r="G8" s="39">
        <v>39800.68</v>
      </c>
      <c r="H8" s="26">
        <v>33.2</v>
      </c>
    </row>
    <row r="9" spans="1:8" s="3" customFormat="1" ht="13.5" customHeight="1">
      <c r="A9" s="27"/>
      <c r="B9" s="4" t="s">
        <v>2</v>
      </c>
      <c r="C9" s="19">
        <f>F9-E9</f>
        <v>-60010.73000000001</v>
      </c>
      <c r="D9" s="100">
        <f t="shared" si="0"/>
        <v>73565.15999999997</v>
      </c>
      <c r="E9" s="94">
        <v>317093.21</v>
      </c>
      <c r="F9" s="39">
        <v>257082.48</v>
      </c>
      <c r="G9" s="39">
        <v>390658.37</v>
      </c>
      <c r="H9" s="26">
        <v>32.6</v>
      </c>
    </row>
    <row r="10" spans="1:8" s="3" customFormat="1" ht="13.5" customHeight="1" hidden="1">
      <c r="A10" s="27"/>
      <c r="B10" s="4" t="s">
        <v>57</v>
      </c>
      <c r="C10" s="19">
        <f>F10-E10</f>
        <v>0</v>
      </c>
      <c r="D10" s="100">
        <f t="shared" si="0"/>
        <v>0</v>
      </c>
      <c r="E10" s="94"/>
      <c r="F10" s="39"/>
      <c r="G10" s="39"/>
      <c r="H10" s="26"/>
    </row>
    <row r="11" spans="1:8" s="3" customFormat="1" ht="13.5" customHeight="1">
      <c r="A11" s="27"/>
      <c r="B11" s="4" t="s">
        <v>74</v>
      </c>
      <c r="C11" s="19"/>
      <c r="D11" s="100">
        <f t="shared" si="0"/>
        <v>0</v>
      </c>
      <c r="E11" s="94">
        <v>269230</v>
      </c>
      <c r="F11" s="39">
        <v>209380</v>
      </c>
      <c r="G11" s="39">
        <v>269230</v>
      </c>
      <c r="H11" s="26">
        <v>134.6</v>
      </c>
    </row>
    <row r="12" spans="1:10" s="3" customFormat="1" ht="13.5" customHeight="1">
      <c r="A12" s="27"/>
      <c r="B12" s="4" t="s">
        <v>3</v>
      </c>
      <c r="C12" s="19">
        <f>F12-E12</f>
        <v>5629.130000000005</v>
      </c>
      <c r="D12" s="100">
        <f t="shared" si="0"/>
        <v>188038.62</v>
      </c>
      <c r="E12" s="94">
        <v>710430.52</v>
      </c>
      <c r="F12" s="39">
        <v>716059.65</v>
      </c>
      <c r="G12" s="39">
        <v>898469.14</v>
      </c>
      <c r="H12" s="26">
        <v>37.4</v>
      </c>
      <c r="J12" s="34"/>
    </row>
    <row r="13" spans="1:10" s="3" customFormat="1" ht="13.5" customHeight="1">
      <c r="A13" s="27"/>
      <c r="B13" s="4" t="s">
        <v>4</v>
      </c>
      <c r="C13" s="19">
        <f>F13-E13</f>
        <v>10012</v>
      </c>
      <c r="D13" s="100">
        <f t="shared" si="0"/>
        <v>37261</v>
      </c>
      <c r="E13" s="94">
        <v>239280</v>
      </c>
      <c r="F13" s="39">
        <v>249292</v>
      </c>
      <c r="G13" s="39">
        <v>276541</v>
      </c>
      <c r="H13" s="26">
        <v>74.7</v>
      </c>
      <c r="J13" s="34"/>
    </row>
    <row r="14" spans="1:10" s="3" customFormat="1" ht="15">
      <c r="A14" s="27"/>
      <c r="B14" s="4" t="s">
        <v>5</v>
      </c>
      <c r="C14" s="19">
        <f>F14-E14</f>
        <v>550</v>
      </c>
      <c r="D14" s="100">
        <f t="shared" si="0"/>
        <v>450</v>
      </c>
      <c r="E14" s="94">
        <v>5850</v>
      </c>
      <c r="F14" s="39">
        <v>6400</v>
      </c>
      <c r="G14" s="39">
        <v>6300</v>
      </c>
      <c r="H14" s="26">
        <v>90</v>
      </c>
      <c r="J14" s="34"/>
    </row>
    <row r="15" spans="1:8" s="3" customFormat="1" ht="15">
      <c r="A15" s="27"/>
      <c r="B15" s="4" t="s">
        <v>6</v>
      </c>
      <c r="C15" s="19">
        <f>F15-E15</f>
        <v>30</v>
      </c>
      <c r="D15" s="100">
        <f t="shared" si="0"/>
        <v>480</v>
      </c>
      <c r="E15" s="94">
        <v>380</v>
      </c>
      <c r="F15" s="39">
        <v>410</v>
      </c>
      <c r="G15" s="39">
        <v>860</v>
      </c>
      <c r="H15" s="26">
        <v>8.6</v>
      </c>
    </row>
    <row r="16" spans="1:8" s="3" customFormat="1" ht="15">
      <c r="A16" s="27"/>
      <c r="B16" s="4" t="s">
        <v>94</v>
      </c>
      <c r="C16" s="19"/>
      <c r="D16" s="100">
        <f t="shared" si="0"/>
        <v>504.89000000000124</v>
      </c>
      <c r="E16" s="94">
        <v>9111.73</v>
      </c>
      <c r="F16" s="39">
        <v>8817.77</v>
      </c>
      <c r="G16" s="39">
        <v>9616.62</v>
      </c>
      <c r="H16" s="26">
        <v>32.1</v>
      </c>
    </row>
    <row r="17" spans="1:8" s="3" customFormat="1" ht="13.5" customHeight="1">
      <c r="A17" s="27"/>
      <c r="B17" s="4" t="s">
        <v>36</v>
      </c>
      <c r="C17" s="19">
        <f>F17-E17</f>
        <v>-2058.68</v>
      </c>
      <c r="D17" s="100">
        <f t="shared" si="0"/>
        <v>0</v>
      </c>
      <c r="E17" s="94">
        <v>5168.57</v>
      </c>
      <c r="F17" s="39">
        <v>3109.89</v>
      </c>
      <c r="G17" s="39">
        <v>5168.57</v>
      </c>
      <c r="H17" s="26">
        <v>1.2</v>
      </c>
    </row>
    <row r="18" spans="1:8" s="67" customFormat="1" ht="18" customHeight="1">
      <c r="A18" s="62" t="s">
        <v>78</v>
      </c>
      <c r="B18" s="63"/>
      <c r="C18" s="64"/>
      <c r="D18" s="105"/>
      <c r="E18" s="163">
        <f>E6+E7+E8+E9+E11+E12+E13+E14+E15+E16+E17</f>
        <v>1972994.11</v>
      </c>
      <c r="F18" s="65">
        <f>SUM(F6:F17)</f>
        <v>1822563.23</v>
      </c>
      <c r="G18" s="65">
        <f>G6+G7+G8+G9+G11+G12+G13+G14+G15+G16+G17</f>
        <v>2381720.29</v>
      </c>
      <c r="H18" s="66"/>
    </row>
    <row r="19" spans="1:8" s="3" customFormat="1" ht="13.5" customHeight="1">
      <c r="A19" s="27"/>
      <c r="B19" s="4"/>
      <c r="C19" s="19"/>
      <c r="D19" s="100"/>
      <c r="E19" s="94"/>
      <c r="F19" s="39"/>
      <c r="G19" s="39"/>
      <c r="H19" s="26"/>
    </row>
    <row r="20" spans="1:8" s="3" customFormat="1" ht="15">
      <c r="A20" s="28" t="s">
        <v>7</v>
      </c>
      <c r="B20" s="2"/>
      <c r="C20" s="19"/>
      <c r="D20" s="100"/>
      <c r="E20" s="94"/>
      <c r="F20" s="39"/>
      <c r="G20" s="39"/>
      <c r="H20" s="26"/>
    </row>
    <row r="21" spans="1:8" s="3" customFormat="1" ht="15">
      <c r="A21" s="79" t="s">
        <v>45</v>
      </c>
      <c r="B21" s="2"/>
      <c r="C21" s="19"/>
      <c r="D21" s="100"/>
      <c r="E21" s="94"/>
      <c r="F21" s="39"/>
      <c r="G21" s="39"/>
      <c r="H21" s="26"/>
    </row>
    <row r="22" spans="1:8" s="3" customFormat="1" ht="15">
      <c r="A22" s="28"/>
      <c r="B22" s="2" t="s">
        <v>69</v>
      </c>
      <c r="C22" s="19">
        <f>F22-E22</f>
        <v>-3358</v>
      </c>
      <c r="D22" s="100">
        <f>G22-E22</f>
        <v>471</v>
      </c>
      <c r="E22" s="94">
        <v>3358</v>
      </c>
      <c r="F22" s="39">
        <v>0</v>
      </c>
      <c r="G22" s="39">
        <v>3829</v>
      </c>
      <c r="H22" s="26">
        <v>27.4</v>
      </c>
    </row>
    <row r="23" spans="1:8" s="3" customFormat="1" ht="15">
      <c r="A23" s="28"/>
      <c r="B23" s="2" t="s">
        <v>46</v>
      </c>
      <c r="C23" s="19">
        <f>F23-E23</f>
        <v>45967</v>
      </c>
      <c r="D23" s="100">
        <f aca="true" t="shared" si="1" ref="D23:D37">G23-E23</f>
        <v>0</v>
      </c>
      <c r="E23" s="147">
        <v>0</v>
      </c>
      <c r="F23" s="39">
        <v>45967</v>
      </c>
      <c r="G23" s="107">
        <v>0</v>
      </c>
      <c r="H23" s="91"/>
    </row>
    <row r="24" spans="1:8" s="3" customFormat="1" ht="15">
      <c r="A24" s="29" t="s">
        <v>8</v>
      </c>
      <c r="B24" s="2"/>
      <c r="C24" s="19"/>
      <c r="D24" s="100">
        <f t="shared" si="1"/>
        <v>0</v>
      </c>
      <c r="E24" s="94"/>
      <c r="F24" s="39"/>
      <c r="G24" s="39"/>
      <c r="H24" s="91"/>
    </row>
    <row r="25" spans="1:8" s="3" customFormat="1" ht="15">
      <c r="A25" s="29"/>
      <c r="B25" s="2" t="s">
        <v>95</v>
      </c>
      <c r="C25" s="19"/>
      <c r="D25" s="100">
        <f t="shared" si="1"/>
        <v>0</v>
      </c>
      <c r="E25" s="94">
        <v>4200</v>
      </c>
      <c r="F25" s="39">
        <v>7800</v>
      </c>
      <c r="G25" s="39">
        <v>4200</v>
      </c>
      <c r="H25" s="91"/>
    </row>
    <row r="26" spans="1:8" s="3" customFormat="1" ht="13.5" customHeight="1">
      <c r="A26" s="2"/>
      <c r="B26" s="2" t="s">
        <v>9</v>
      </c>
      <c r="C26" s="19">
        <f>F26-E26</f>
        <v>-19983</v>
      </c>
      <c r="D26" s="100">
        <f t="shared" si="1"/>
        <v>46432</v>
      </c>
      <c r="E26" s="94">
        <v>276814</v>
      </c>
      <c r="F26" s="39">
        <v>256831</v>
      </c>
      <c r="G26" s="39">
        <v>323246</v>
      </c>
      <c r="H26" s="26">
        <v>80.8</v>
      </c>
    </row>
    <row r="27" spans="1:8" s="3" customFormat="1" ht="13.5" customHeight="1">
      <c r="A27" s="2"/>
      <c r="B27" s="2" t="s">
        <v>88</v>
      </c>
      <c r="C27" s="19"/>
      <c r="D27" s="100">
        <f t="shared" si="1"/>
        <v>0</v>
      </c>
      <c r="E27" s="94">
        <v>0</v>
      </c>
      <c r="F27" s="39">
        <v>0</v>
      </c>
      <c r="G27" s="39">
        <v>0</v>
      </c>
      <c r="H27" s="26"/>
    </row>
    <row r="28" spans="1:8" s="3" customFormat="1" ht="13.5" customHeight="1">
      <c r="A28" s="2"/>
      <c r="B28" s="2" t="s">
        <v>106</v>
      </c>
      <c r="C28" s="19"/>
      <c r="D28" s="100">
        <f t="shared" si="1"/>
        <v>0</v>
      </c>
      <c r="E28" s="94">
        <v>10000</v>
      </c>
      <c r="F28" s="39"/>
      <c r="G28" s="39">
        <v>10000</v>
      </c>
      <c r="H28" s="26"/>
    </row>
    <row r="29" spans="1:8" s="3" customFormat="1" ht="15">
      <c r="A29" s="29" t="s">
        <v>10</v>
      </c>
      <c r="B29" s="2"/>
      <c r="C29" s="19"/>
      <c r="D29" s="100">
        <f t="shared" si="1"/>
        <v>0</v>
      </c>
      <c r="E29" s="94"/>
      <c r="F29" s="39"/>
      <c r="G29" s="39"/>
      <c r="H29" s="26"/>
    </row>
    <row r="30" spans="1:8" s="3" customFormat="1" ht="15">
      <c r="A30" s="29"/>
      <c r="B30" s="2" t="s">
        <v>39</v>
      </c>
      <c r="C30" s="19">
        <f aca="true" t="shared" si="2" ref="C30:C37">F30-E30</f>
        <v>0</v>
      </c>
      <c r="D30" s="100">
        <f t="shared" si="1"/>
        <v>0</v>
      </c>
      <c r="E30" s="94">
        <v>0</v>
      </c>
      <c r="F30" s="39">
        <v>0</v>
      </c>
      <c r="G30" s="39">
        <v>0</v>
      </c>
      <c r="H30" s="26">
        <v>0</v>
      </c>
    </row>
    <row r="31" spans="1:8" s="3" customFormat="1" ht="15">
      <c r="A31" s="2"/>
      <c r="B31" s="2" t="s">
        <v>34</v>
      </c>
      <c r="C31" s="19">
        <f t="shared" si="2"/>
        <v>288</v>
      </c>
      <c r="D31" s="100">
        <f t="shared" si="1"/>
        <v>144</v>
      </c>
      <c r="E31" s="94">
        <v>720</v>
      </c>
      <c r="F31" s="39">
        <v>1008</v>
      </c>
      <c r="G31" s="39">
        <v>864</v>
      </c>
      <c r="H31" s="26">
        <v>43.2</v>
      </c>
    </row>
    <row r="32" spans="1:8" s="3" customFormat="1" ht="15">
      <c r="A32" s="2"/>
      <c r="B32" s="2" t="s">
        <v>104</v>
      </c>
      <c r="C32" s="19"/>
      <c r="D32" s="100">
        <f t="shared" si="1"/>
        <v>0</v>
      </c>
      <c r="E32" s="94">
        <v>0</v>
      </c>
      <c r="F32" s="106"/>
      <c r="G32" s="39">
        <v>0</v>
      </c>
      <c r="H32" s="26"/>
    </row>
    <row r="33" spans="1:8" s="3" customFormat="1" ht="15">
      <c r="A33" s="2"/>
      <c r="B33" s="2" t="s">
        <v>96</v>
      </c>
      <c r="C33" s="19"/>
      <c r="D33" s="100">
        <f t="shared" si="1"/>
        <v>1</v>
      </c>
      <c r="E33" s="94">
        <v>6</v>
      </c>
      <c r="F33" s="39">
        <v>21500</v>
      </c>
      <c r="G33" s="39">
        <v>7</v>
      </c>
      <c r="H33" s="91"/>
    </row>
    <row r="34" spans="1:8" s="3" customFormat="1" ht="15">
      <c r="A34" s="2"/>
      <c r="B34" s="2" t="s">
        <v>49</v>
      </c>
      <c r="C34" s="19">
        <f t="shared" si="2"/>
        <v>2650</v>
      </c>
      <c r="D34" s="100">
        <f t="shared" si="1"/>
        <v>1500</v>
      </c>
      <c r="E34" s="94">
        <v>4500</v>
      </c>
      <c r="F34" s="39">
        <v>7150</v>
      </c>
      <c r="G34" s="39">
        <v>6000</v>
      </c>
      <c r="H34" s="26">
        <v>33.3</v>
      </c>
    </row>
    <row r="35" spans="1:8" s="3" customFormat="1" ht="15">
      <c r="A35" s="2"/>
      <c r="B35" s="2" t="s">
        <v>40</v>
      </c>
      <c r="C35" s="19">
        <f t="shared" si="2"/>
        <v>800</v>
      </c>
      <c r="D35" s="100">
        <f t="shared" si="1"/>
        <v>1700</v>
      </c>
      <c r="E35" s="94">
        <v>1000</v>
      </c>
      <c r="F35" s="39">
        <v>1800</v>
      </c>
      <c r="G35" s="39">
        <v>2700</v>
      </c>
      <c r="H35" s="26">
        <v>27</v>
      </c>
    </row>
    <row r="36" spans="1:8" s="3" customFormat="1" ht="15">
      <c r="A36" s="2"/>
      <c r="B36" s="2" t="s">
        <v>47</v>
      </c>
      <c r="C36" s="19">
        <f t="shared" si="2"/>
        <v>0</v>
      </c>
      <c r="D36" s="100">
        <f t="shared" si="1"/>
        <v>1760</v>
      </c>
      <c r="E36" s="94">
        <v>0</v>
      </c>
      <c r="F36" s="39">
        <v>0</v>
      </c>
      <c r="G36" s="39">
        <v>1760</v>
      </c>
      <c r="H36" s="26">
        <v>117.3</v>
      </c>
    </row>
    <row r="37" spans="1:8" s="3" customFormat="1" ht="15">
      <c r="A37" s="2"/>
      <c r="B37" s="2" t="s">
        <v>48</v>
      </c>
      <c r="C37" s="19">
        <f t="shared" si="2"/>
        <v>-11731.5</v>
      </c>
      <c r="D37" s="100">
        <f t="shared" si="1"/>
        <v>0</v>
      </c>
      <c r="E37" s="94">
        <v>32309</v>
      </c>
      <c r="F37" s="39">
        <v>20577.5</v>
      </c>
      <c r="G37" s="39">
        <v>32309</v>
      </c>
      <c r="H37" s="26">
        <v>40.4</v>
      </c>
    </row>
    <row r="38" spans="1:8" s="3" customFormat="1" ht="13.5" customHeight="1">
      <c r="A38" s="2"/>
      <c r="B38" s="2"/>
      <c r="C38" s="19"/>
      <c r="D38" s="100"/>
      <c r="E38" s="94"/>
      <c r="F38" s="39"/>
      <c r="G38" s="39"/>
      <c r="H38" s="87"/>
    </row>
    <row r="39" spans="1:8" s="3" customFormat="1" ht="13.5" customHeight="1">
      <c r="A39" s="2"/>
      <c r="B39" s="2"/>
      <c r="C39" s="19"/>
      <c r="D39" s="100"/>
      <c r="E39" s="94"/>
      <c r="F39" s="39"/>
      <c r="G39" s="39"/>
      <c r="H39" s="89"/>
    </row>
    <row r="40" spans="1:8" s="3" customFormat="1" ht="13.5" customHeight="1">
      <c r="A40" s="2"/>
      <c r="B40" s="2"/>
      <c r="C40" s="19"/>
      <c r="D40" s="99"/>
      <c r="E40" s="161" t="s">
        <v>87</v>
      </c>
      <c r="F40" s="40" t="s">
        <v>59</v>
      </c>
      <c r="G40" s="40" t="s">
        <v>87</v>
      </c>
      <c r="H40" s="22" t="s">
        <v>32</v>
      </c>
    </row>
    <row r="41" spans="1:8" s="3" customFormat="1" ht="15">
      <c r="A41" s="29" t="s">
        <v>11</v>
      </c>
      <c r="B41" s="2"/>
      <c r="C41" s="19"/>
      <c r="D41" s="101" t="s">
        <v>56</v>
      </c>
      <c r="E41" s="139">
        <v>43555</v>
      </c>
      <c r="F41" s="41">
        <v>42123</v>
      </c>
      <c r="G41" s="41">
        <v>43585</v>
      </c>
      <c r="H41" s="24" t="s">
        <v>33</v>
      </c>
    </row>
    <row r="42" spans="1:8" s="3" customFormat="1" ht="13.5" customHeight="1">
      <c r="A42" s="2"/>
      <c r="B42" s="2" t="s">
        <v>12</v>
      </c>
      <c r="C42" s="19"/>
      <c r="D42" s="100" t="s">
        <v>105</v>
      </c>
      <c r="E42" s="94"/>
      <c r="F42" s="39"/>
      <c r="G42" s="39"/>
      <c r="H42" s="89"/>
    </row>
    <row r="43" spans="1:8" s="3" customFormat="1" ht="13.5" customHeight="1">
      <c r="A43" s="2"/>
      <c r="B43" s="7" t="s">
        <v>27</v>
      </c>
      <c r="C43" s="19">
        <f>F43-E43</f>
        <v>-2390</v>
      </c>
      <c r="D43" s="100">
        <f>G43-E43</f>
        <v>2750</v>
      </c>
      <c r="E43" s="94">
        <v>3350</v>
      </c>
      <c r="F43" s="39">
        <v>960</v>
      </c>
      <c r="G43" s="39">
        <v>6100</v>
      </c>
      <c r="H43" s="88">
        <v>33.9</v>
      </c>
    </row>
    <row r="44" spans="1:8" s="3" customFormat="1" ht="15">
      <c r="A44" s="2"/>
      <c r="B44" s="7" t="s">
        <v>50</v>
      </c>
      <c r="C44" s="19">
        <f>F44-E44</f>
        <v>0</v>
      </c>
      <c r="D44" s="100">
        <f>G44-E44</f>
        <v>0</v>
      </c>
      <c r="E44" s="94">
        <v>0</v>
      </c>
      <c r="F44" s="39">
        <v>0</v>
      </c>
      <c r="G44" s="39">
        <v>0</v>
      </c>
      <c r="H44" s="26">
        <v>0</v>
      </c>
    </row>
    <row r="45" spans="1:8" s="3" customFormat="1" ht="15">
      <c r="A45" s="2"/>
      <c r="B45" s="2" t="s">
        <v>35</v>
      </c>
      <c r="C45" s="19">
        <f>F45-E45</f>
        <v>450</v>
      </c>
      <c r="D45" s="100">
        <f>G45-E45</f>
        <v>1950</v>
      </c>
      <c r="E45" s="94">
        <v>5850</v>
      </c>
      <c r="F45" s="39">
        <v>6300</v>
      </c>
      <c r="G45" s="39">
        <v>7800</v>
      </c>
      <c r="H45" s="26">
        <v>43.3</v>
      </c>
    </row>
    <row r="46" spans="1:8" s="3" customFormat="1" ht="15">
      <c r="A46" s="2"/>
      <c r="B46" s="2" t="s">
        <v>58</v>
      </c>
      <c r="C46" s="19">
        <f>F46-E46</f>
        <v>0</v>
      </c>
      <c r="D46" s="100">
        <f>G46-E46</f>
        <v>2000</v>
      </c>
      <c r="E46" s="94">
        <v>0</v>
      </c>
      <c r="F46" s="39">
        <v>0</v>
      </c>
      <c r="G46" s="39">
        <v>2000</v>
      </c>
      <c r="H46" s="26">
        <v>66.7</v>
      </c>
    </row>
    <row r="47" spans="1:8" s="3" customFormat="1" ht="15">
      <c r="A47" s="2"/>
      <c r="B47" s="2" t="s">
        <v>13</v>
      </c>
      <c r="C47" s="19">
        <f>F47-E47</f>
        <v>14.5</v>
      </c>
      <c r="D47" s="100">
        <f>G47-E47</f>
        <v>50.23999999999998</v>
      </c>
      <c r="E47" s="94">
        <v>139.71</v>
      </c>
      <c r="F47" s="39">
        <v>154.21</v>
      </c>
      <c r="G47" s="39">
        <v>189.95</v>
      </c>
      <c r="H47" s="26">
        <v>4.7</v>
      </c>
    </row>
    <row r="48" spans="1:8" s="72" customFormat="1" ht="15.75">
      <c r="A48" s="68" t="s">
        <v>79</v>
      </c>
      <c r="B48" s="68"/>
      <c r="C48" s="69"/>
      <c r="D48" s="100"/>
      <c r="E48" s="164">
        <f>E22+E23+E25+E26+E27+E28+E30+E31+E32+E33+E34+E35+E37+E36+E43+E44+E45+E46+E47</f>
        <v>342246.71</v>
      </c>
      <c r="F48" s="70">
        <f>SUM(F21:F47)</f>
        <v>412170.71</v>
      </c>
      <c r="G48" s="70">
        <f>G22+G23+G25+G26+G27+G28+G30+G31+G32+G33+G34+G35+G37+G36+G43+G44+G45+G46+G47</f>
        <v>401004.95</v>
      </c>
      <c r="H48" s="71"/>
    </row>
    <row r="49" spans="1:8" s="3" customFormat="1" ht="12" customHeight="1">
      <c r="A49" s="2"/>
      <c r="B49" s="2"/>
      <c r="C49" s="19"/>
      <c r="D49" s="100"/>
      <c r="E49" s="94"/>
      <c r="F49" s="39"/>
      <c r="G49" s="39"/>
      <c r="H49" s="26"/>
    </row>
    <row r="50" spans="1:8" s="3" customFormat="1" ht="15.75" customHeight="1">
      <c r="A50" s="12" t="s">
        <v>14</v>
      </c>
      <c r="B50" s="2"/>
      <c r="C50" s="19"/>
      <c r="D50" s="100"/>
      <c r="E50" s="94"/>
      <c r="F50" s="39"/>
      <c r="G50" s="39"/>
      <c r="H50" s="26"/>
    </row>
    <row r="51" spans="1:8" s="3" customFormat="1" ht="15.75" customHeight="1">
      <c r="A51" s="12"/>
      <c r="B51" s="2" t="s">
        <v>97</v>
      </c>
      <c r="C51" s="19"/>
      <c r="D51" s="100">
        <f aca="true" t="shared" si="3" ref="D51:D57">G51-E51</f>
        <v>0</v>
      </c>
      <c r="E51" s="94">
        <v>0</v>
      </c>
      <c r="F51" s="39">
        <v>22530</v>
      </c>
      <c r="G51" s="39">
        <v>0</v>
      </c>
      <c r="H51" s="26"/>
    </row>
    <row r="52" spans="1:8" s="3" customFormat="1" ht="15">
      <c r="A52" s="2"/>
      <c r="B52" s="2" t="s">
        <v>15</v>
      </c>
      <c r="C52" s="19">
        <f>F52-E52</f>
        <v>-1449</v>
      </c>
      <c r="D52" s="100">
        <f t="shared" si="3"/>
        <v>8450</v>
      </c>
      <c r="E52" s="94">
        <v>25350</v>
      </c>
      <c r="F52" s="39">
        <v>23901</v>
      </c>
      <c r="G52" s="39">
        <v>33800</v>
      </c>
      <c r="H52" s="30"/>
    </row>
    <row r="53" spans="1:8" s="3" customFormat="1" ht="15">
      <c r="A53" s="2"/>
      <c r="B53" s="2" t="s">
        <v>98</v>
      </c>
      <c r="C53" s="19"/>
      <c r="D53" s="100">
        <f t="shared" si="3"/>
        <v>0</v>
      </c>
      <c r="E53" s="94">
        <v>10000</v>
      </c>
      <c r="F53" s="39">
        <v>10000</v>
      </c>
      <c r="G53" s="39">
        <v>10000</v>
      </c>
      <c r="H53" s="30"/>
    </row>
    <row r="54" spans="1:8" s="3" customFormat="1" ht="15">
      <c r="A54" s="2"/>
      <c r="B54" s="2" t="s">
        <v>103</v>
      </c>
      <c r="C54" s="19"/>
      <c r="D54" s="100">
        <f t="shared" si="3"/>
        <v>0</v>
      </c>
      <c r="E54" s="94">
        <v>0</v>
      </c>
      <c r="F54" s="93"/>
      <c r="G54" s="39">
        <v>0</v>
      </c>
      <c r="H54" s="30"/>
    </row>
    <row r="55" spans="1:8" s="72" customFormat="1" ht="15.75">
      <c r="A55" s="68" t="s">
        <v>80</v>
      </c>
      <c r="B55" s="68"/>
      <c r="C55" s="69"/>
      <c r="D55" s="100"/>
      <c r="E55" s="164">
        <f>E51+E52+E53+E54</f>
        <v>35350</v>
      </c>
      <c r="F55" s="70">
        <f>SUM(F52:F52)</f>
        <v>23901</v>
      </c>
      <c r="G55" s="70">
        <f>G51+G52+G53+G54</f>
        <v>43800</v>
      </c>
      <c r="H55" s="73"/>
    </row>
    <row r="56" spans="1:8" s="3" customFormat="1" ht="15">
      <c r="A56" s="2"/>
      <c r="B56" s="2"/>
      <c r="C56" s="19"/>
      <c r="D56" s="100"/>
      <c r="E56" s="94"/>
      <c r="F56" s="39"/>
      <c r="G56" s="39"/>
      <c r="H56" s="31"/>
    </row>
    <row r="57" spans="1:8" s="54" customFormat="1" ht="15">
      <c r="A57" s="53"/>
      <c r="B57" s="54" t="s">
        <v>68</v>
      </c>
      <c r="C57" s="55">
        <f>SUM(C6:C52)</f>
        <v>-79028.91999999998</v>
      </c>
      <c r="D57" s="100">
        <f t="shared" si="3"/>
        <v>475934.4199999999</v>
      </c>
      <c r="E57" s="153">
        <f>E18+E48+E55</f>
        <v>2350590.8200000003</v>
      </c>
      <c r="F57" s="55" t="e">
        <f>SUM(F6:F52)-#REF!</f>
        <v>#REF!</v>
      </c>
      <c r="G57" s="108">
        <f>G18+G48+G55</f>
        <v>2826525.24</v>
      </c>
      <c r="H57" s="56">
        <v>43.1</v>
      </c>
    </row>
    <row r="58" spans="1:8" s="3" customFormat="1" ht="13.5" customHeight="1">
      <c r="A58" s="2"/>
      <c r="B58" s="2"/>
      <c r="C58" s="2"/>
      <c r="D58" s="100"/>
      <c r="E58" s="94"/>
      <c r="F58" s="39"/>
      <c r="G58" s="39"/>
      <c r="H58" s="32"/>
    </row>
    <row r="59" ht="13.5" customHeight="1">
      <c r="E59" s="152"/>
    </row>
    <row r="60" spans="1:8" ht="15">
      <c r="A60" s="3"/>
      <c r="B60" s="15" t="s">
        <v>109</v>
      </c>
      <c r="C60" s="15"/>
      <c r="E60" s="165" t="s">
        <v>87</v>
      </c>
      <c r="F60" s="84"/>
      <c r="G60" s="109" t="s">
        <v>87</v>
      </c>
      <c r="H60"/>
    </row>
    <row r="61" spans="1:8" ht="15">
      <c r="A61" s="3"/>
      <c r="B61" s="16"/>
      <c r="C61" s="21" t="s">
        <v>86</v>
      </c>
      <c r="D61" s="85" t="s">
        <v>86</v>
      </c>
      <c r="E61" s="166">
        <v>43555</v>
      </c>
      <c r="F61" s="83">
        <v>42123</v>
      </c>
      <c r="G61" s="83">
        <v>43585</v>
      </c>
      <c r="H61"/>
    </row>
    <row r="62" spans="1:8" ht="15">
      <c r="A62" s="3"/>
      <c r="B62" s="16"/>
      <c r="C62" s="21"/>
      <c r="E62" s="166"/>
      <c r="F62" s="83"/>
      <c r="G62" s="83"/>
      <c r="H62"/>
    </row>
    <row r="63" spans="1:8" ht="15">
      <c r="A63" s="3"/>
      <c r="B63" s="17" t="s">
        <v>22</v>
      </c>
      <c r="C63" s="80" t="e">
        <f>#REF!-E63</f>
        <v>#REF!</v>
      </c>
      <c r="D63" s="19">
        <f>G63-E63</f>
        <v>49650.95999999996</v>
      </c>
      <c r="E63" s="167">
        <v>5935477.72</v>
      </c>
      <c r="F63" s="131">
        <v>5935477.72</v>
      </c>
      <c r="G63" s="131">
        <v>5985128.68</v>
      </c>
      <c r="H63"/>
    </row>
    <row r="64" spans="1:8" ht="15">
      <c r="A64" s="3"/>
      <c r="B64" s="59" t="s">
        <v>76</v>
      </c>
      <c r="C64" s="60" t="e">
        <f>#REF!-E64</f>
        <v>#REF!</v>
      </c>
      <c r="D64" s="90">
        <f>G64-E64</f>
        <v>8450</v>
      </c>
      <c r="E64" s="168">
        <v>923193.15</v>
      </c>
      <c r="F64" s="132">
        <v>923193.15</v>
      </c>
      <c r="G64" s="132">
        <v>931643.15</v>
      </c>
      <c r="H64"/>
    </row>
    <row r="65" spans="1:8" ht="15">
      <c r="A65" s="3"/>
      <c r="B65" s="57" t="s">
        <v>77</v>
      </c>
      <c r="C65" s="81" t="e">
        <f>#REF!-E65</f>
        <v>#REF!</v>
      </c>
      <c r="D65" s="19">
        <f>G65-E65</f>
        <v>58100.95999999996</v>
      </c>
      <c r="E65" s="169">
        <f>E63+E64</f>
        <v>6858670.87</v>
      </c>
      <c r="F65" s="133">
        <f>F63+F64</f>
        <v>6858670.87</v>
      </c>
      <c r="G65" s="133">
        <f>G63+G64</f>
        <v>6916771.83</v>
      </c>
      <c r="H65"/>
    </row>
    <row r="66" spans="2:7" ht="13.5" customHeight="1">
      <c r="B66" s="17" t="s">
        <v>23</v>
      </c>
      <c r="C66" s="35" t="e">
        <f>#REF!-E66</f>
        <v>#REF!</v>
      </c>
      <c r="D66" s="19">
        <f>G66-E66</f>
        <v>282</v>
      </c>
      <c r="E66" s="167">
        <v>12733</v>
      </c>
      <c r="F66" s="134">
        <v>12733</v>
      </c>
      <c r="G66" s="134">
        <v>13015</v>
      </c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">
    <mergeCell ref="A1:H1"/>
  </mergeCells>
  <printOptions/>
  <pageMargins left="0.61" right="0.3" top="0.41" bottom="0.29" header="0.2" footer="0.21"/>
  <pageSetup horizontalDpi="600" verticalDpi="600"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F50" sqref="F50"/>
    </sheetView>
  </sheetViews>
  <sheetFormatPr defaultColWidth="9.00390625" defaultRowHeight="12.75"/>
  <cols>
    <col min="1" max="1" width="2.75390625" style="3" customWidth="1"/>
    <col min="2" max="2" width="66.625" style="3" customWidth="1"/>
    <col min="3" max="3" width="14.75390625" style="3" bestFit="1" customWidth="1"/>
    <col min="4" max="4" width="20.00390625" style="44" customWidth="1"/>
    <col min="5" max="5" width="20.625" style="44" bestFit="1" customWidth="1"/>
    <col min="6" max="6" width="5.625" style="18" customWidth="1"/>
    <col min="8" max="8" width="21.125" style="0" customWidth="1"/>
  </cols>
  <sheetData>
    <row r="1" spans="1:6" ht="24.75" customHeight="1">
      <c r="A1" s="171" t="s">
        <v>108</v>
      </c>
      <c r="B1" s="171"/>
      <c r="C1" s="171"/>
      <c r="D1" s="171"/>
      <c r="E1" s="171"/>
      <c r="F1" s="171"/>
    </row>
    <row r="2" spans="1:6" ht="19.5">
      <c r="A2" s="11"/>
      <c r="B2" s="11"/>
      <c r="C2" s="20"/>
      <c r="D2" s="138" t="s">
        <v>59</v>
      </c>
      <c r="E2" s="110" t="s">
        <v>59</v>
      </c>
      <c r="F2" s="22" t="s">
        <v>32</v>
      </c>
    </row>
    <row r="3" spans="1:6" ht="15">
      <c r="A3" s="12" t="s">
        <v>16</v>
      </c>
      <c r="B3" s="2"/>
      <c r="C3" s="21" t="s">
        <v>56</v>
      </c>
      <c r="D3" s="139">
        <v>43555</v>
      </c>
      <c r="E3" s="41">
        <v>43585</v>
      </c>
      <c r="F3" s="24" t="s">
        <v>33</v>
      </c>
    </row>
    <row r="4" spans="1:6" ht="15">
      <c r="A4" s="5" t="s">
        <v>61</v>
      </c>
      <c r="B4" s="2"/>
      <c r="C4" s="96"/>
      <c r="D4" s="140"/>
      <c r="E4" s="111"/>
      <c r="F4" s="42"/>
    </row>
    <row r="5" spans="1:6" ht="15">
      <c r="A5" s="5"/>
      <c r="B5" s="2" t="s">
        <v>89</v>
      </c>
      <c r="C5" s="100">
        <f>E5-D5</f>
        <v>0</v>
      </c>
      <c r="D5" s="141">
        <v>0</v>
      </c>
      <c r="E5" s="112">
        <v>0</v>
      </c>
      <c r="F5" s="42"/>
    </row>
    <row r="6" spans="1:6" ht="15">
      <c r="A6" s="12"/>
      <c r="B6" s="2" t="s">
        <v>62</v>
      </c>
      <c r="C6" s="100">
        <f>E6-D6</f>
        <v>0</v>
      </c>
      <c r="D6" s="141">
        <v>0</v>
      </c>
      <c r="E6" s="112">
        <v>0</v>
      </c>
      <c r="F6" s="42"/>
    </row>
    <row r="7" spans="1:6" ht="15">
      <c r="A7" s="12"/>
      <c r="B7" s="2" t="s">
        <v>67</v>
      </c>
      <c r="C7" s="100">
        <f>E7-D7</f>
        <v>0</v>
      </c>
      <c r="D7" s="141">
        <v>0</v>
      </c>
      <c r="E7" s="112">
        <v>0</v>
      </c>
      <c r="F7" s="42"/>
    </row>
    <row r="8" spans="1:6" s="72" customFormat="1" ht="15.75">
      <c r="A8" s="68" t="s">
        <v>81</v>
      </c>
      <c r="B8" s="68"/>
      <c r="C8" s="97"/>
      <c r="D8" s="142">
        <f>D5+D6+D7</f>
        <v>0</v>
      </c>
      <c r="E8" s="113">
        <f>E5+E6+E7</f>
        <v>0</v>
      </c>
      <c r="F8" s="77"/>
    </row>
    <row r="9" spans="1:6" ht="12" customHeight="1">
      <c r="A9" s="12"/>
      <c r="B9" s="2"/>
      <c r="C9" s="98"/>
      <c r="D9" s="140"/>
      <c r="E9" s="111"/>
      <c r="F9" s="42"/>
    </row>
    <row r="10" spans="1:6" ht="15">
      <c r="A10" s="5" t="s">
        <v>17</v>
      </c>
      <c r="B10" s="2"/>
      <c r="C10" s="98"/>
      <c r="D10" s="143"/>
      <c r="E10" s="114"/>
      <c r="F10" s="42"/>
    </row>
    <row r="11" spans="1:6" ht="15">
      <c r="A11" s="2"/>
      <c r="B11" s="2" t="s">
        <v>29</v>
      </c>
      <c r="C11" s="100">
        <f aca="true" t="shared" si="0" ref="C11:C16">E11-D11</f>
        <v>0</v>
      </c>
      <c r="D11" s="144">
        <v>0</v>
      </c>
      <c r="E11" s="115">
        <v>0</v>
      </c>
      <c r="F11" s="43"/>
    </row>
    <row r="12" spans="1:6" ht="15">
      <c r="A12" s="2"/>
      <c r="B12" s="2" t="s">
        <v>99</v>
      </c>
      <c r="C12" s="100">
        <f t="shared" si="0"/>
        <v>0</v>
      </c>
      <c r="D12" s="144">
        <v>0</v>
      </c>
      <c r="E12" s="115">
        <v>0</v>
      </c>
      <c r="F12" s="43"/>
    </row>
    <row r="13" spans="1:6" ht="15">
      <c r="A13" s="2"/>
      <c r="B13" s="2" t="s">
        <v>41</v>
      </c>
      <c r="C13" s="100">
        <f t="shared" si="0"/>
        <v>4890</v>
      </c>
      <c r="D13" s="144">
        <v>53622.8</v>
      </c>
      <c r="E13" s="115">
        <v>58512.8</v>
      </c>
      <c r="F13" s="43">
        <v>19.5</v>
      </c>
    </row>
    <row r="14" spans="1:6" ht="15">
      <c r="A14" s="2"/>
      <c r="B14" s="2" t="s">
        <v>64</v>
      </c>
      <c r="C14" s="100">
        <f t="shared" si="0"/>
        <v>0</v>
      </c>
      <c r="D14" s="144">
        <v>2480.5</v>
      </c>
      <c r="E14" s="115">
        <v>2480.5</v>
      </c>
      <c r="F14" s="43">
        <v>5</v>
      </c>
    </row>
    <row r="15" spans="1:6" ht="15">
      <c r="A15" s="2"/>
      <c r="B15" s="2" t="s">
        <v>63</v>
      </c>
      <c r="C15" s="100">
        <f t="shared" si="0"/>
        <v>0</v>
      </c>
      <c r="D15" s="144">
        <v>0</v>
      </c>
      <c r="E15" s="115">
        <v>0</v>
      </c>
      <c r="F15" s="43"/>
    </row>
    <row r="16" spans="1:6" ht="15">
      <c r="A16" s="2"/>
      <c r="B16" s="2" t="s">
        <v>90</v>
      </c>
      <c r="C16" s="100">
        <f t="shared" si="0"/>
        <v>0</v>
      </c>
      <c r="D16" s="144">
        <v>0</v>
      </c>
      <c r="E16" s="115">
        <v>0</v>
      </c>
      <c r="F16" s="43"/>
    </row>
    <row r="17" spans="1:6" s="72" customFormat="1" ht="15.75">
      <c r="A17" s="68" t="s">
        <v>82</v>
      </c>
      <c r="B17" s="68"/>
      <c r="C17" s="97"/>
      <c r="D17" s="145">
        <f>D11+D12+D13+D14+D15+D16</f>
        <v>56103.3</v>
      </c>
      <c r="E17" s="116">
        <f>E11+E12+E13+E14+E15+E16</f>
        <v>60993.3</v>
      </c>
      <c r="F17" s="74"/>
    </row>
    <row r="18" spans="1:6" ht="9.75" customHeight="1">
      <c r="A18" s="2"/>
      <c r="B18" s="4"/>
      <c r="C18" s="98"/>
      <c r="D18" s="144"/>
      <c r="E18" s="115"/>
      <c r="F18" s="43"/>
    </row>
    <row r="19" spans="1:6" s="3" customFormat="1" ht="15">
      <c r="A19" s="5" t="s">
        <v>18</v>
      </c>
      <c r="B19" s="2"/>
      <c r="C19" s="98"/>
      <c r="D19" s="144"/>
      <c r="E19" s="115"/>
      <c r="F19" s="43"/>
    </row>
    <row r="20" spans="1:6" ht="15">
      <c r="A20" s="2"/>
      <c r="B20" s="6" t="s">
        <v>19</v>
      </c>
      <c r="C20" s="98"/>
      <c r="D20" s="144"/>
      <c r="E20" s="115"/>
      <c r="F20" s="43"/>
    </row>
    <row r="21" spans="1:6" ht="15">
      <c r="A21" s="2"/>
      <c r="B21" s="2" t="s">
        <v>30</v>
      </c>
      <c r="C21" s="100">
        <f>E21-D21</f>
        <v>5940</v>
      </c>
      <c r="D21" s="144">
        <v>3720</v>
      </c>
      <c r="E21" s="115">
        <v>9660</v>
      </c>
      <c r="F21" s="43">
        <v>64.4</v>
      </c>
    </row>
    <row r="22" spans="1:6" ht="15">
      <c r="A22" s="2"/>
      <c r="B22" s="2" t="s">
        <v>51</v>
      </c>
      <c r="C22" s="100">
        <f aca="true" t="shared" si="1" ref="C22:C32">E22-D22</f>
        <v>900</v>
      </c>
      <c r="D22" s="144">
        <v>0</v>
      </c>
      <c r="E22" s="115">
        <v>900</v>
      </c>
      <c r="F22" s="43">
        <v>15</v>
      </c>
    </row>
    <row r="23" spans="1:6" ht="15">
      <c r="A23" s="2"/>
      <c r="B23" s="2" t="s">
        <v>37</v>
      </c>
      <c r="C23" s="100">
        <f t="shared" si="1"/>
        <v>7935</v>
      </c>
      <c r="D23" s="144">
        <v>0</v>
      </c>
      <c r="E23" s="115">
        <v>7935</v>
      </c>
      <c r="F23" s="43">
        <v>79.4</v>
      </c>
    </row>
    <row r="24" spans="1:6" ht="15">
      <c r="A24" s="2"/>
      <c r="B24" s="2" t="s">
        <v>38</v>
      </c>
      <c r="C24" s="100">
        <f t="shared" si="1"/>
        <v>4889.949999999999</v>
      </c>
      <c r="D24" s="144">
        <v>4105.6</v>
      </c>
      <c r="E24" s="115">
        <v>8995.55</v>
      </c>
      <c r="F24" s="43">
        <v>15</v>
      </c>
    </row>
    <row r="25" spans="1:6" ht="15">
      <c r="A25" s="2"/>
      <c r="B25" s="2" t="s">
        <v>71</v>
      </c>
      <c r="C25" s="100">
        <f t="shared" si="1"/>
        <v>38000</v>
      </c>
      <c r="D25" s="144">
        <v>5250</v>
      </c>
      <c r="E25" s="115">
        <v>43250</v>
      </c>
      <c r="F25" s="43">
        <v>43.3</v>
      </c>
    </row>
    <row r="26" spans="1:6" ht="15">
      <c r="A26" s="2"/>
      <c r="B26" s="2" t="s">
        <v>31</v>
      </c>
      <c r="C26" s="100">
        <f t="shared" si="1"/>
        <v>0</v>
      </c>
      <c r="D26" s="144">
        <v>2850</v>
      </c>
      <c r="E26" s="115">
        <v>2850</v>
      </c>
      <c r="F26" s="43">
        <v>19</v>
      </c>
    </row>
    <row r="27" spans="1:6" ht="15">
      <c r="A27" s="2"/>
      <c r="B27" s="2" t="s">
        <v>42</v>
      </c>
      <c r="C27" s="100">
        <f t="shared" si="1"/>
        <v>4940</v>
      </c>
      <c r="D27" s="144">
        <v>25427</v>
      </c>
      <c r="E27" s="115">
        <v>30367</v>
      </c>
      <c r="F27" s="43">
        <v>10.1</v>
      </c>
    </row>
    <row r="28" spans="1:7" ht="15">
      <c r="A28" s="2"/>
      <c r="B28" s="135" t="s">
        <v>65</v>
      </c>
      <c r="C28" s="136">
        <f t="shared" si="1"/>
        <v>0</v>
      </c>
      <c r="D28" s="146">
        <v>0</v>
      </c>
      <c r="E28" s="124">
        <v>0</v>
      </c>
      <c r="F28" s="137"/>
      <c r="G28" s="125"/>
    </row>
    <row r="29" spans="1:6" ht="15">
      <c r="A29" s="2"/>
      <c r="B29" s="2" t="s">
        <v>43</v>
      </c>
      <c r="C29" s="100">
        <f t="shared" si="1"/>
        <v>0</v>
      </c>
      <c r="D29" s="144">
        <v>0</v>
      </c>
      <c r="E29" s="115">
        <v>0</v>
      </c>
      <c r="F29" s="43"/>
    </row>
    <row r="30" spans="1:6" ht="15">
      <c r="A30" s="2"/>
      <c r="B30" s="2" t="s">
        <v>52</v>
      </c>
      <c r="C30" s="100">
        <f t="shared" si="1"/>
        <v>41041</v>
      </c>
      <c r="D30" s="144">
        <v>85635</v>
      </c>
      <c r="E30" s="115">
        <v>126676</v>
      </c>
      <c r="F30" s="43">
        <v>40.9</v>
      </c>
    </row>
    <row r="31" spans="1:6" ht="15">
      <c r="A31" s="2"/>
      <c r="B31" s="2" t="s">
        <v>24</v>
      </c>
      <c r="C31" s="100">
        <f t="shared" si="1"/>
        <v>24753</v>
      </c>
      <c r="D31" s="144">
        <v>58826</v>
      </c>
      <c r="E31" s="115">
        <v>83579</v>
      </c>
      <c r="F31" s="43">
        <v>27.9</v>
      </c>
    </row>
    <row r="32" spans="1:6" ht="15">
      <c r="A32" s="2"/>
      <c r="B32" s="2" t="s">
        <v>53</v>
      </c>
      <c r="C32" s="100">
        <f t="shared" si="1"/>
        <v>16248</v>
      </c>
      <c r="D32" s="144">
        <v>19839</v>
      </c>
      <c r="E32" s="115">
        <v>36087</v>
      </c>
      <c r="F32" s="43">
        <v>36.1</v>
      </c>
    </row>
    <row r="33" spans="1:6" s="72" customFormat="1" ht="15.75">
      <c r="A33" s="68" t="s">
        <v>83</v>
      </c>
      <c r="B33" s="68"/>
      <c r="C33" s="97"/>
      <c r="D33" s="145">
        <f>D21+D22+D23+D24+D25+D27+D26+D28+D29+D30+D31+D32</f>
        <v>205652.6</v>
      </c>
      <c r="E33" s="116">
        <f>E21+E22+E23+E24+E25+E27+E26+E28+E29+E30+E31+E32</f>
        <v>350299.55</v>
      </c>
      <c r="F33" s="86"/>
    </row>
    <row r="34" spans="1:10" s="72" customFormat="1" ht="15.75">
      <c r="A34" s="68"/>
      <c r="B34" s="68"/>
      <c r="C34" s="97"/>
      <c r="D34" s="145"/>
      <c r="E34" s="116"/>
      <c r="F34" s="86"/>
      <c r="H34" s="123"/>
      <c r="I34" s="123"/>
      <c r="J34" s="123"/>
    </row>
    <row r="35" spans="1:10" ht="15">
      <c r="A35" s="2"/>
      <c r="B35" s="2"/>
      <c r="C35" s="99"/>
      <c r="D35" s="138" t="s">
        <v>59</v>
      </c>
      <c r="E35" s="110" t="s">
        <v>59</v>
      </c>
      <c r="F35" s="22" t="s">
        <v>32</v>
      </c>
      <c r="H35" s="124"/>
      <c r="I35" s="125"/>
      <c r="J35" s="125"/>
    </row>
    <row r="36" spans="1:10" ht="15">
      <c r="A36" s="5" t="s">
        <v>102</v>
      </c>
      <c r="C36" s="101" t="s">
        <v>56</v>
      </c>
      <c r="D36" s="139">
        <v>43555</v>
      </c>
      <c r="E36" s="41">
        <v>43585</v>
      </c>
      <c r="F36" s="24" t="s">
        <v>33</v>
      </c>
      <c r="H36" s="124"/>
      <c r="I36" s="125"/>
      <c r="J36" s="125"/>
    </row>
    <row r="37" spans="1:10" ht="15">
      <c r="A37" s="5"/>
      <c r="B37" s="2" t="s">
        <v>100</v>
      </c>
      <c r="C37" s="98">
        <f>E37-D37</f>
        <v>12240</v>
      </c>
      <c r="D37" s="147">
        <v>12750</v>
      </c>
      <c r="E37" s="107">
        <v>24990</v>
      </c>
      <c r="F37" s="24" t="s">
        <v>110</v>
      </c>
      <c r="H37" s="124"/>
      <c r="I37" s="125"/>
      <c r="J37" s="125"/>
    </row>
    <row r="38" spans="1:10" s="72" customFormat="1" ht="15.75">
      <c r="A38" s="68" t="s">
        <v>101</v>
      </c>
      <c r="B38" s="68"/>
      <c r="C38" s="97"/>
      <c r="D38" s="148">
        <f>D37</f>
        <v>12750</v>
      </c>
      <c r="E38" s="117">
        <f>E37</f>
        <v>24990</v>
      </c>
      <c r="F38" s="75"/>
      <c r="H38" s="124"/>
      <c r="I38" s="123"/>
      <c r="J38" s="123"/>
    </row>
    <row r="39" spans="1:10" ht="15">
      <c r="A39" s="5"/>
      <c r="B39" s="2"/>
      <c r="C39" s="101"/>
      <c r="D39" s="139"/>
      <c r="E39" s="41"/>
      <c r="F39" s="24"/>
      <c r="H39" s="124"/>
      <c r="I39" s="125"/>
      <c r="J39" s="125"/>
    </row>
    <row r="40" spans="1:10" ht="15">
      <c r="A40" s="5" t="s">
        <v>20</v>
      </c>
      <c r="B40" s="2"/>
      <c r="C40" s="101"/>
      <c r="D40" s="139"/>
      <c r="E40" s="41"/>
      <c r="F40" s="24"/>
      <c r="H40" s="124"/>
      <c r="I40" s="125"/>
      <c r="J40" s="125"/>
    </row>
    <row r="41" spans="1:10" ht="15">
      <c r="A41" s="2"/>
      <c r="B41" s="2" t="s">
        <v>54</v>
      </c>
      <c r="C41" s="100">
        <f>E41-D41</f>
        <v>2190</v>
      </c>
      <c r="D41" s="144">
        <v>11490</v>
      </c>
      <c r="E41" s="115">
        <v>13680</v>
      </c>
      <c r="F41" s="78">
        <v>9.1</v>
      </c>
      <c r="H41" s="124"/>
      <c r="I41" s="125"/>
      <c r="J41" s="125"/>
    </row>
    <row r="42" spans="1:10" ht="15">
      <c r="A42" s="2"/>
      <c r="B42" s="2" t="s">
        <v>107</v>
      </c>
      <c r="C42" s="100">
        <f>E42-D42</f>
        <v>0</v>
      </c>
      <c r="D42" s="144">
        <v>0</v>
      </c>
      <c r="E42" s="115">
        <v>0</v>
      </c>
      <c r="F42" s="95"/>
      <c r="H42" s="124"/>
      <c r="I42" s="125"/>
      <c r="J42" s="125"/>
    </row>
    <row r="43" spans="1:10" s="72" customFormat="1" ht="15.75">
      <c r="A43" s="68" t="s">
        <v>84</v>
      </c>
      <c r="B43" s="68"/>
      <c r="C43" s="100">
        <f>E43-D43</f>
        <v>2190</v>
      </c>
      <c r="D43" s="148">
        <f>D41+D42</f>
        <v>11490</v>
      </c>
      <c r="E43" s="117">
        <f>E41+E42</f>
        <v>13680</v>
      </c>
      <c r="F43" s="75"/>
      <c r="H43" s="124"/>
      <c r="I43" s="123"/>
      <c r="J43" s="123"/>
    </row>
    <row r="44" spans="1:10" ht="15">
      <c r="A44" s="2"/>
      <c r="B44" s="2"/>
      <c r="C44" s="98"/>
      <c r="D44" s="149"/>
      <c r="E44" s="118"/>
      <c r="F44" s="46"/>
      <c r="H44" s="124"/>
      <c r="I44" s="125"/>
      <c r="J44" s="125"/>
    </row>
    <row r="45" spans="1:10" ht="15">
      <c r="A45" s="5" t="s">
        <v>21</v>
      </c>
      <c r="B45" s="2"/>
      <c r="C45" s="98"/>
      <c r="D45" s="149"/>
      <c r="E45" s="118"/>
      <c r="F45" s="46"/>
      <c r="H45" s="124"/>
      <c r="I45" s="125"/>
      <c r="J45" s="125"/>
    </row>
    <row r="46" spans="1:10" ht="15">
      <c r="A46" s="2"/>
      <c r="B46" s="2" t="s">
        <v>44</v>
      </c>
      <c r="C46" s="100">
        <f>E46-D46</f>
        <v>101983</v>
      </c>
      <c r="D46" s="144">
        <v>274921</v>
      </c>
      <c r="E46" s="115">
        <v>376904</v>
      </c>
      <c r="F46" s="45">
        <v>39.7</v>
      </c>
      <c r="H46" s="124"/>
      <c r="I46" s="125"/>
      <c r="J46" s="125"/>
    </row>
    <row r="47" spans="1:10" s="3" customFormat="1" ht="15">
      <c r="A47" s="2"/>
      <c r="B47" s="2" t="s">
        <v>25</v>
      </c>
      <c r="C47" s="100"/>
      <c r="D47" s="144"/>
      <c r="E47" s="115"/>
      <c r="F47" s="45"/>
      <c r="H47" s="124"/>
      <c r="I47" s="126"/>
      <c r="J47" s="126"/>
    </row>
    <row r="48" spans="1:10" s="3" customFormat="1" ht="15">
      <c r="A48" s="2"/>
      <c r="B48" s="2" t="s">
        <v>28</v>
      </c>
      <c r="C48" s="100"/>
      <c r="D48" s="144"/>
      <c r="E48" s="115"/>
      <c r="F48" s="45"/>
      <c r="H48" s="124"/>
      <c r="I48" s="126"/>
      <c r="J48" s="126"/>
    </row>
    <row r="49" spans="1:10" s="3" customFormat="1" ht="15">
      <c r="A49" s="2"/>
      <c r="B49" s="2" t="s">
        <v>55</v>
      </c>
      <c r="C49" s="100">
        <f>E49-D49</f>
        <v>123675.45000000007</v>
      </c>
      <c r="D49" s="144">
        <v>573784.7</v>
      </c>
      <c r="E49" s="115">
        <v>697460.15</v>
      </c>
      <c r="F49" s="45">
        <v>42.3</v>
      </c>
      <c r="H49" s="127"/>
      <c r="I49" s="126"/>
      <c r="J49" s="126"/>
    </row>
    <row r="50" spans="1:10" s="3" customFormat="1" ht="15">
      <c r="A50" s="2"/>
      <c r="B50" s="2" t="s">
        <v>60</v>
      </c>
      <c r="C50" s="100">
        <f>E50-D50</f>
        <v>910.5999999999999</v>
      </c>
      <c r="D50" s="144">
        <v>1521.6</v>
      </c>
      <c r="E50" s="115">
        <v>2432.2</v>
      </c>
      <c r="F50" s="45">
        <v>16.2</v>
      </c>
      <c r="H50" s="124"/>
      <c r="I50" s="126"/>
      <c r="J50" s="126"/>
    </row>
    <row r="51" spans="1:10" s="3" customFormat="1" ht="15">
      <c r="A51" s="2"/>
      <c r="B51" s="2" t="s">
        <v>75</v>
      </c>
      <c r="C51" s="100">
        <f>E51-D51</f>
        <v>26869</v>
      </c>
      <c r="D51" s="144">
        <v>298547</v>
      </c>
      <c r="E51" s="115">
        <v>325416</v>
      </c>
      <c r="F51" s="45">
        <v>108.5</v>
      </c>
      <c r="H51" s="124"/>
      <c r="I51" s="126"/>
      <c r="J51" s="126"/>
    </row>
    <row r="52" spans="1:10" s="72" customFormat="1" ht="15.75">
      <c r="A52" s="68" t="s">
        <v>85</v>
      </c>
      <c r="B52" s="68"/>
      <c r="C52" s="97"/>
      <c r="D52" s="145">
        <f>D49+D50+D51+D46</f>
        <v>1148774.2999999998</v>
      </c>
      <c r="E52" s="116">
        <f>E49+E50+E51+E46</f>
        <v>1402212.35</v>
      </c>
      <c r="F52" s="76"/>
      <c r="H52" s="124"/>
      <c r="I52" s="123"/>
      <c r="J52" s="123"/>
    </row>
    <row r="53" spans="1:10" s="3" customFormat="1" ht="15">
      <c r="A53" s="2"/>
      <c r="B53" s="2"/>
      <c r="C53" s="98"/>
      <c r="D53" s="144"/>
      <c r="E53" s="115"/>
      <c r="F53" s="45"/>
      <c r="H53" s="124"/>
      <c r="I53" s="126"/>
      <c r="J53" s="126"/>
    </row>
    <row r="54" spans="1:10" s="52" customFormat="1" ht="15.75">
      <c r="A54" s="49"/>
      <c r="B54" s="50" t="s">
        <v>70</v>
      </c>
      <c r="C54" s="102">
        <f>E54-D54</f>
        <v>417405.00000000047</v>
      </c>
      <c r="D54" s="150">
        <f>D8+D17+D33+D38+D43+D52</f>
        <v>1434770.1999999997</v>
      </c>
      <c r="E54" s="119">
        <f>E8+E17+E33+E38+E43+E52</f>
        <v>1852175.2000000002</v>
      </c>
      <c r="F54" s="51">
        <v>28.2</v>
      </c>
      <c r="H54" s="124"/>
      <c r="I54" s="128"/>
      <c r="J54" s="128"/>
    </row>
    <row r="55" spans="1:10" ht="15">
      <c r="A55" s="13"/>
      <c r="C55" s="103"/>
      <c r="D55" s="144"/>
      <c r="E55" s="115"/>
      <c r="F55" s="47"/>
      <c r="H55" s="125"/>
      <c r="I55" s="125"/>
      <c r="J55" s="125"/>
    </row>
    <row r="56" spans="1:10" s="8" customFormat="1" ht="15">
      <c r="A56" s="12" t="s">
        <v>26</v>
      </c>
      <c r="B56" s="2"/>
      <c r="C56" s="101"/>
      <c r="D56" s="151"/>
      <c r="E56" s="120"/>
      <c r="F56" s="48"/>
      <c r="H56" s="129"/>
      <c r="I56" s="129"/>
      <c r="J56" s="129"/>
    </row>
    <row r="57" spans="1:10" s="8" customFormat="1" ht="15">
      <c r="A57" s="12"/>
      <c r="B57" s="2" t="s">
        <v>72</v>
      </c>
      <c r="C57" s="98" t="s">
        <v>105</v>
      </c>
      <c r="D57" s="152">
        <v>0</v>
      </c>
      <c r="E57" s="37">
        <v>0</v>
      </c>
      <c r="F57" s="46">
        <v>0</v>
      </c>
      <c r="H57" s="129"/>
      <c r="I57" s="129"/>
      <c r="J57" s="129"/>
    </row>
    <row r="58" spans="1:10" ht="15">
      <c r="A58" s="14"/>
      <c r="C58" s="99"/>
      <c r="D58" s="149"/>
      <c r="E58" s="118"/>
      <c r="H58" s="125"/>
      <c r="I58" s="125"/>
      <c r="J58" s="125"/>
    </row>
    <row r="59" spans="2:10" s="14" customFormat="1" ht="15">
      <c r="B59" s="14" t="s">
        <v>73</v>
      </c>
      <c r="C59" s="104"/>
      <c r="D59" s="153">
        <f>D54+D57</f>
        <v>1434770.1999999997</v>
      </c>
      <c r="E59" s="108">
        <f>E54+E57</f>
        <v>1852175.2000000002</v>
      </c>
      <c r="F59" s="58"/>
      <c r="H59" s="130"/>
      <c r="I59" s="130"/>
      <c r="J59" s="130"/>
    </row>
    <row r="60" spans="1:10" ht="15">
      <c r="A60" s="14"/>
      <c r="D60" s="149"/>
      <c r="E60" s="118"/>
      <c r="H60" s="125"/>
      <c r="I60" s="125"/>
      <c r="J60" s="125"/>
    </row>
    <row r="61" spans="2:10" ht="14.25">
      <c r="B61" s="15" t="s">
        <v>109</v>
      </c>
      <c r="C61" s="15"/>
      <c r="D61" s="154" t="s">
        <v>87</v>
      </c>
      <c r="E61" s="121" t="s">
        <v>87</v>
      </c>
      <c r="H61" s="125"/>
      <c r="I61" s="125"/>
      <c r="J61" s="125"/>
    </row>
    <row r="62" spans="2:10" ht="15">
      <c r="B62" s="16"/>
      <c r="C62" s="85" t="s">
        <v>86</v>
      </c>
      <c r="D62" s="155">
        <v>43555</v>
      </c>
      <c r="E62" s="122">
        <v>43585</v>
      </c>
      <c r="H62" s="125"/>
      <c r="I62" s="125"/>
      <c r="J62" s="125"/>
    </row>
    <row r="63" spans="2:10" ht="15">
      <c r="B63" s="16"/>
      <c r="C63" s="21"/>
      <c r="D63" s="155"/>
      <c r="E63" s="122"/>
      <c r="H63" s="125"/>
      <c r="I63" s="125"/>
      <c r="J63" s="125"/>
    </row>
    <row r="64" spans="2:10" ht="15">
      <c r="B64" s="17" t="s">
        <v>22</v>
      </c>
      <c r="C64" s="19">
        <f>E64-D64</f>
        <v>49650.95999999996</v>
      </c>
      <c r="D64" s="156">
        <v>5935477.72</v>
      </c>
      <c r="E64" s="131">
        <v>5985128.68</v>
      </c>
      <c r="H64" s="125"/>
      <c r="I64" s="125"/>
      <c r="J64" s="125"/>
    </row>
    <row r="65" spans="2:5" ht="15">
      <c r="B65" s="59" t="s">
        <v>76</v>
      </c>
      <c r="C65" s="90">
        <f>E65-D65</f>
        <v>8450</v>
      </c>
      <c r="D65" s="157">
        <v>923193.15</v>
      </c>
      <c r="E65" s="132">
        <v>931643.15</v>
      </c>
    </row>
    <row r="66" spans="2:5" ht="15">
      <c r="B66" s="57" t="s">
        <v>77</v>
      </c>
      <c r="C66" s="19">
        <f>E66-D66</f>
        <v>58100.95999999996</v>
      </c>
      <c r="D66" s="158">
        <f>D64+D65</f>
        <v>6858670.87</v>
      </c>
      <c r="E66" s="133">
        <f>E64+E65</f>
        <v>6916771.83</v>
      </c>
    </row>
    <row r="67" spans="2:5" ht="15">
      <c r="B67" s="17" t="s">
        <v>23</v>
      </c>
      <c r="C67" s="19">
        <f>E67-D67</f>
        <v>282</v>
      </c>
      <c r="D67" s="159">
        <v>12733</v>
      </c>
      <c r="E67" s="134">
        <v>13015</v>
      </c>
    </row>
    <row r="68" spans="2:5" ht="15">
      <c r="B68" s="17"/>
      <c r="C68" s="19"/>
      <c r="D68" s="92"/>
      <c r="E68" s="82"/>
    </row>
    <row r="69" ht="14.25">
      <c r="E69" s="118"/>
    </row>
  </sheetData>
  <sheetProtection/>
  <mergeCells count="1">
    <mergeCell ref="A1:F1"/>
  </mergeCells>
  <printOptions/>
  <pageMargins left="0.61" right="0.27" top="0.38" bottom="0.7" header="0.17" footer="0.41"/>
  <pageSetup horizontalDpi="600" verticalDpi="600"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 systému Windows</cp:lastModifiedBy>
  <cp:lastPrinted>2019-04-08T09:04:25Z</cp:lastPrinted>
  <dcterms:created xsi:type="dcterms:W3CDTF">2003-05-20T06:48:53Z</dcterms:created>
  <dcterms:modified xsi:type="dcterms:W3CDTF">2019-05-20T13:12:18Z</dcterms:modified>
  <cp:category/>
  <cp:version/>
  <cp:contentType/>
  <cp:contentStatus/>
</cp:coreProperties>
</file>